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515" windowWidth="18510" windowHeight="6105" tabRatio="920" activeTab="6"/>
  </bookViews>
  <sheets>
    <sheet name="SoP - Introduction" sheetId="31" r:id="rId1"/>
    <sheet name="Preamble" sheetId="32" r:id="rId2"/>
    <sheet name="SoP development checklist" sheetId="34" r:id="rId3"/>
    <sheet name="Cost Indices" sheetId="24" r:id="rId4"/>
    <sheet name="Basis of Estimate" sheetId="27" r:id="rId5"/>
    <sheet name="Estimate Checklist" sheetId="23" r:id="rId6"/>
    <sheet name="SUMMARY" sheetId="15" r:id="rId7"/>
    <sheet name="Prelims &amp; commissioning" sheetId="16" r:id="rId8"/>
    <sheet name="Provisional Items" sheetId="19" r:id="rId9"/>
    <sheet name="Pump Station" sheetId="12" r:id="rId10"/>
    <sheet name="Ovflw Stg-pwk-Ovflw to envnmnt" sheetId="21" r:id="rId11"/>
    <sheet name="Pressure main" sheetId="22" r:id="rId12"/>
    <sheet name="Gravity Sewer" sheetId="25" r:id="rId13"/>
    <sheet name="Vacuum sewer" sheetId="29" r:id="rId14"/>
    <sheet name="Vacuum pump station" sheetId="30" r:id="rId15"/>
    <sheet name="Additional Line Items to SoP" sheetId="33" r:id="rId16"/>
  </sheets>
  <definedNames>
    <definedName name="_DAT1" localSheetId="15">#REF!</definedName>
    <definedName name="_DAT1" localSheetId="2">#REF!</definedName>
    <definedName name="_DAT1">#REF!</definedName>
    <definedName name="_DAT10" localSheetId="15">#REF!</definedName>
    <definedName name="_DAT10">#REF!</definedName>
    <definedName name="_DAT11" localSheetId="15">#REF!</definedName>
    <definedName name="_DAT11">#REF!</definedName>
    <definedName name="_DAT12" localSheetId="15">#REF!</definedName>
    <definedName name="_DAT12">#REF!</definedName>
    <definedName name="_DAT13" localSheetId="15">#REF!</definedName>
    <definedName name="_DAT13">#REF!</definedName>
    <definedName name="_DAT14" localSheetId="15">#REF!</definedName>
    <definedName name="_DAT14">#REF!</definedName>
    <definedName name="_DAT15" localSheetId="15">#REF!</definedName>
    <definedName name="_DAT15">#REF!</definedName>
    <definedName name="_DAT16" localSheetId="15">#REF!</definedName>
    <definedName name="_DAT16">#REF!</definedName>
    <definedName name="_DAT17" localSheetId="15">#REF!</definedName>
    <definedName name="_DAT17">#REF!</definedName>
    <definedName name="_DAT18" localSheetId="15">#REF!</definedName>
    <definedName name="_DAT18">#REF!</definedName>
    <definedName name="_DAT19" localSheetId="15">#REF!</definedName>
    <definedName name="_DAT19">#REF!</definedName>
    <definedName name="_DAT2" localSheetId="15">#REF!</definedName>
    <definedName name="_DAT2">#REF!</definedName>
    <definedName name="_DAT20" localSheetId="15">#REF!</definedName>
    <definedName name="_DAT20">#REF!</definedName>
    <definedName name="_DAT21" localSheetId="15">#REF!</definedName>
    <definedName name="_DAT21">#REF!</definedName>
    <definedName name="_DAT22" localSheetId="15">#REF!</definedName>
    <definedName name="_DAT22">#REF!</definedName>
    <definedName name="_DAT23" localSheetId="15">#REF!</definedName>
    <definedName name="_DAT23">#REF!</definedName>
    <definedName name="_DAT24" localSheetId="15">#REF!</definedName>
    <definedName name="_DAT24">#REF!</definedName>
    <definedName name="_DAT25" localSheetId="15">#REF!</definedName>
    <definedName name="_DAT25">#REF!</definedName>
    <definedName name="_DAT26" localSheetId="15">#REF!</definedName>
    <definedName name="_DAT26">#REF!</definedName>
    <definedName name="_DAT27" localSheetId="15">#REF!</definedName>
    <definedName name="_DAT27">#REF!</definedName>
    <definedName name="_DAT28" localSheetId="15">#REF!</definedName>
    <definedName name="_DAT28">#REF!</definedName>
    <definedName name="_DAT29" localSheetId="15">#REF!</definedName>
    <definedName name="_DAT29">#REF!</definedName>
    <definedName name="_DAT3" localSheetId="15">#REF!</definedName>
    <definedName name="_DAT3">#REF!</definedName>
    <definedName name="_DAT30" localSheetId="15">#REF!</definedName>
    <definedName name="_DAT30">#REF!</definedName>
    <definedName name="_DAT31" localSheetId="15">#REF!</definedName>
    <definedName name="_DAT31">#REF!</definedName>
    <definedName name="_DAT32" localSheetId="15">#REF!</definedName>
    <definedName name="_DAT32">#REF!</definedName>
    <definedName name="_DAT33" localSheetId="15">#REF!</definedName>
    <definedName name="_DAT33">#REF!</definedName>
    <definedName name="_DAT34" localSheetId="15">#REF!</definedName>
    <definedName name="_DAT34">#REF!</definedName>
    <definedName name="_DAT35" localSheetId="15">#REF!</definedName>
    <definedName name="_DAT35">#REF!</definedName>
    <definedName name="_DAT36" localSheetId="15">#REF!</definedName>
    <definedName name="_DAT36">#REF!</definedName>
    <definedName name="_DAT37" localSheetId="15">#REF!</definedName>
    <definedName name="_DAT37">#REF!</definedName>
    <definedName name="_DAT38" localSheetId="15">#REF!</definedName>
    <definedName name="_DAT38">#REF!</definedName>
    <definedName name="_DAT39" localSheetId="15">#REF!</definedName>
    <definedName name="_DAT39">#REF!</definedName>
    <definedName name="_DAT4" localSheetId="15">#REF!</definedName>
    <definedName name="_DAT4">#REF!</definedName>
    <definedName name="_DAT40" localSheetId="15">#REF!</definedName>
    <definedName name="_DAT40">#REF!</definedName>
    <definedName name="_DAT41" localSheetId="15">#REF!</definedName>
    <definedName name="_DAT41">#REF!</definedName>
    <definedName name="_DAT42" localSheetId="15">#REF!</definedName>
    <definedName name="_DAT42">#REF!</definedName>
    <definedName name="_DAT43" localSheetId="15">#REF!</definedName>
    <definedName name="_DAT43">#REF!</definedName>
    <definedName name="_DAT44" localSheetId="15">#REF!</definedName>
    <definedName name="_DAT44">#REF!</definedName>
    <definedName name="_DAT45" localSheetId="15">#REF!</definedName>
    <definedName name="_DAT45">#REF!</definedName>
    <definedName name="_DAT5" localSheetId="15">#REF!</definedName>
    <definedName name="_DAT5">#REF!</definedName>
    <definedName name="_DAT6" localSheetId="15">#REF!</definedName>
    <definedName name="_DAT6">#REF!</definedName>
    <definedName name="_DAT7" localSheetId="15">#REF!</definedName>
    <definedName name="_DAT7">#REF!</definedName>
    <definedName name="_DAT8" localSheetId="15">#REF!</definedName>
    <definedName name="_DAT8">#REF!</definedName>
    <definedName name="_DAT9" localSheetId="15">#REF!</definedName>
    <definedName name="_DAT9">#REF!</definedName>
    <definedName name="A" localSheetId="15">#REF!</definedName>
    <definedName name="A">#REF!</definedName>
    <definedName name="Category" localSheetId="15">#REF!</definedName>
    <definedName name="Category">#REF!</definedName>
    <definedName name="Consequence_Severity" localSheetId="15">#REF!</definedName>
    <definedName name="Consequence_Severity">#REF!</definedName>
    <definedName name="Controls" localSheetId="15">#REF!</definedName>
    <definedName name="Controls">#REF!</definedName>
    <definedName name="FYR" localSheetId="15">#REF!</definedName>
    <definedName name="FYR">#REF!</definedName>
    <definedName name="Level" localSheetId="15">#REF!</definedName>
    <definedName name="Level">#REF!</definedName>
    <definedName name="_xlnm.Print_Area" localSheetId="15">'Additional Line Items to SoP'!$A$3:$G$60</definedName>
    <definedName name="_xlnm.Print_Area" localSheetId="10">'Ovflw Stg-pwk-Ovflw to envnmnt'!$A$1:$U$99</definedName>
    <definedName name="_xlnm.Print_Area" localSheetId="7">'Prelims &amp; commissioning'!$A$1:$U$78</definedName>
    <definedName name="_xlnm.Print_Area" localSheetId="8">'Provisional Items'!$A$1:$U$63</definedName>
    <definedName name="_xlnm.Print_Area" localSheetId="9">'Pump Station'!$A$1:$U$196</definedName>
    <definedName name="_xlnm.Print_Area" localSheetId="6">SUMMARY!$A$1:$M$80</definedName>
    <definedName name="_xlnm.Print_Area" localSheetId="13">'Vacuum sewer'!$A$1:$U$87</definedName>
    <definedName name="_xlnm.Print_Titles" localSheetId="7">'Prelims &amp; commissioning'!$A:$E,'Prelims &amp; commissioning'!$1:$4</definedName>
    <definedName name="_xlnm.Print_Titles" localSheetId="9">'Pump Station'!$A:$F,'Pump Station'!$2:$6</definedName>
    <definedName name="Risk_Assessment_Matrix" localSheetId="15">#REF!</definedName>
    <definedName name="Risk_Assessment_Matrix" localSheetId="2">#REF!</definedName>
    <definedName name="Risk_Assessment_Matrix">#REF!</definedName>
    <definedName name="Risk_Event_Likelihood" localSheetId="15">#REF!</definedName>
    <definedName name="Risk_Event_Likelihood" localSheetId="2">#REF!</definedName>
    <definedName name="Risk_Event_Likelihood">#REF!</definedName>
    <definedName name="Risk_Level" localSheetId="15">#REF!</definedName>
    <definedName name="Risk_Level" localSheetId="2">#REF!</definedName>
    <definedName name="Risk_Level">#REF!</definedName>
    <definedName name="Risk_Status" localSheetId="15">#REF!</definedName>
    <definedName name="Risk_Status">#REF!</definedName>
    <definedName name="Status" localSheetId="15">#REF!</definedName>
    <definedName name="Status">#REF!</definedName>
    <definedName name="TEST1" localSheetId="15">#REF!</definedName>
    <definedName name="TEST1">#REF!</definedName>
    <definedName name="TEST2" localSheetId="15">#REF!</definedName>
    <definedName name="TEST2">#REF!</definedName>
    <definedName name="TEST3" localSheetId="15">#REF!</definedName>
    <definedName name="TEST3">#REF!</definedName>
    <definedName name="TEST4" localSheetId="15">#REF!</definedName>
    <definedName name="TEST4">#REF!</definedName>
    <definedName name="TESTHKEY" localSheetId="15">#REF!</definedName>
    <definedName name="TESTHKEY">#REF!</definedName>
    <definedName name="TESTKEYS" localSheetId="15">#REF!</definedName>
    <definedName name="TESTKEYS">#REF!</definedName>
    <definedName name="TESTVKEY" localSheetId="15">#REF!</definedName>
    <definedName name="TESTVKEY">#REF!</definedName>
  </definedNames>
  <calcPr calcId="145621"/>
</workbook>
</file>

<file path=xl/calcChain.xml><?xml version="1.0" encoding="utf-8"?>
<calcChain xmlns="http://schemas.openxmlformats.org/spreadsheetml/2006/main">
  <c r="G97" i="21" l="1"/>
  <c r="I97" i="21" s="1"/>
  <c r="G95" i="21"/>
  <c r="I95" i="21" s="1"/>
  <c r="G94" i="21"/>
  <c r="I94" i="21" s="1"/>
  <c r="G93" i="21"/>
  <c r="I93" i="21" s="1"/>
  <c r="G92" i="21"/>
  <c r="I92" i="21" s="1"/>
  <c r="G89" i="21"/>
  <c r="I89" i="21" s="1"/>
  <c r="G87" i="21"/>
  <c r="I87" i="21" s="1"/>
  <c r="G86" i="21"/>
  <c r="I86" i="21" s="1"/>
  <c r="G84" i="21"/>
  <c r="I84" i="21" s="1"/>
  <c r="G83" i="21"/>
  <c r="I83" i="21" s="1"/>
  <c r="G81" i="21"/>
  <c r="I81" i="21" s="1"/>
  <c r="G80" i="21"/>
  <c r="I80" i="21" s="1"/>
  <c r="G79" i="21"/>
  <c r="I79" i="21" s="1"/>
  <c r="G78" i="21"/>
  <c r="I78" i="21" s="1"/>
  <c r="G77" i="21"/>
  <c r="I77" i="21" s="1"/>
  <c r="G76" i="21"/>
  <c r="I76" i="21" s="1"/>
  <c r="G72" i="21"/>
  <c r="I72" i="21" s="1"/>
  <c r="G71" i="21"/>
  <c r="I71" i="21" s="1"/>
  <c r="G67" i="21"/>
  <c r="I67" i="21" s="1"/>
  <c r="G63" i="21"/>
  <c r="I63" i="21" s="1"/>
  <c r="G62" i="21"/>
  <c r="I62" i="21" s="1"/>
  <c r="B99" i="21"/>
  <c r="F97" i="21"/>
  <c r="F95" i="21"/>
  <c r="F94" i="21"/>
  <c r="F93" i="21"/>
  <c r="F92" i="21"/>
  <c r="F89" i="21"/>
  <c r="F87" i="21"/>
  <c r="F86" i="21"/>
  <c r="F84" i="21"/>
  <c r="F83" i="21"/>
  <c r="F81" i="21"/>
  <c r="F80" i="21"/>
  <c r="F79" i="21"/>
  <c r="F78" i="21"/>
  <c r="F77" i="21"/>
  <c r="F76" i="21"/>
  <c r="F72" i="21"/>
  <c r="F71" i="21"/>
  <c r="F67" i="21"/>
  <c r="F63" i="21"/>
  <c r="F62" i="21"/>
  <c r="F99" i="21" s="1"/>
  <c r="S275" i="24" l="1"/>
  <c r="S274" i="24"/>
  <c r="S273" i="24"/>
  <c r="S272" i="24"/>
  <c r="S271" i="24"/>
  <c r="S270" i="24"/>
  <c r="S269" i="24"/>
  <c r="S268" i="24"/>
  <c r="S267" i="24"/>
  <c r="S266" i="24"/>
  <c r="S265" i="24"/>
  <c r="S264" i="24"/>
  <c r="S263" i="24"/>
  <c r="S262" i="24"/>
  <c r="S261" i="24"/>
  <c r="S260" i="24"/>
  <c r="S259" i="24"/>
  <c r="S258" i="24"/>
  <c r="S257" i="24"/>
  <c r="S256" i="24"/>
  <c r="S255" i="24"/>
  <c r="S254" i="24"/>
  <c r="S253" i="24"/>
  <c r="S252" i="24"/>
  <c r="S251" i="24"/>
  <c r="S250" i="24"/>
  <c r="S249" i="24"/>
  <c r="S248" i="24"/>
  <c r="S247" i="24"/>
  <c r="S246" i="24"/>
  <c r="S245" i="24"/>
  <c r="S244" i="24"/>
  <c r="S243" i="24"/>
  <c r="S242" i="24"/>
  <c r="S241" i="24"/>
  <c r="S240" i="24"/>
  <c r="S239" i="24"/>
  <c r="S238" i="24"/>
  <c r="S237" i="24"/>
  <c r="S236" i="24"/>
  <c r="S235" i="24"/>
  <c r="S234" i="24"/>
  <c r="S233" i="24"/>
  <c r="S232" i="24"/>
  <c r="S231" i="24"/>
  <c r="S230" i="24"/>
  <c r="S229" i="24"/>
  <c r="S228" i="24"/>
  <c r="S227" i="24"/>
  <c r="S226" i="24"/>
  <c r="S225" i="24"/>
  <c r="S224" i="24"/>
  <c r="S223" i="24"/>
  <c r="S222" i="24"/>
  <c r="S221" i="24"/>
  <c r="S220" i="24"/>
  <c r="S219" i="24"/>
  <c r="S218" i="24"/>
  <c r="S217" i="24"/>
  <c r="S216" i="24"/>
  <c r="S215" i="24"/>
  <c r="S214" i="24"/>
  <c r="S213" i="24"/>
  <c r="S212" i="24"/>
  <c r="S211" i="24"/>
  <c r="S210" i="24"/>
  <c r="S209" i="24"/>
  <c r="S208" i="24"/>
  <c r="S207" i="24"/>
  <c r="S206" i="24"/>
  <c r="S205" i="24"/>
  <c r="S204" i="24"/>
  <c r="S203" i="24"/>
  <c r="S202" i="24"/>
  <c r="S201" i="24"/>
  <c r="S200" i="24"/>
  <c r="S199" i="24"/>
  <c r="S198" i="24"/>
  <c r="S197" i="24"/>
  <c r="S196" i="24"/>
  <c r="S195" i="24"/>
  <c r="S194" i="24"/>
  <c r="S193" i="24"/>
  <c r="S192" i="24"/>
  <c r="S191" i="24"/>
  <c r="S190" i="24"/>
  <c r="S189" i="24"/>
  <c r="S188" i="24"/>
  <c r="S187" i="24"/>
  <c r="S186" i="24"/>
  <c r="S185" i="24"/>
  <c r="S184" i="24"/>
  <c r="S183" i="24"/>
  <c r="S182" i="24"/>
  <c r="S181" i="24"/>
  <c r="S180" i="24"/>
  <c r="S179" i="24"/>
  <c r="S178" i="24"/>
  <c r="S177" i="24"/>
  <c r="S176" i="24"/>
  <c r="S175" i="24"/>
  <c r="S174" i="24"/>
  <c r="S173" i="24"/>
  <c r="S172" i="24"/>
  <c r="S171" i="24"/>
  <c r="S170" i="24"/>
  <c r="S169" i="24"/>
  <c r="S168" i="24"/>
  <c r="S167" i="24"/>
  <c r="S166" i="24"/>
  <c r="S165" i="24"/>
  <c r="S164" i="24"/>
  <c r="S163" i="24"/>
  <c r="S162" i="24"/>
  <c r="S161" i="24"/>
  <c r="S160" i="24"/>
  <c r="S159" i="24"/>
  <c r="S158" i="24"/>
  <c r="S157" i="24"/>
  <c r="S156" i="24"/>
  <c r="S155" i="24"/>
  <c r="S154" i="24"/>
  <c r="S153" i="24"/>
  <c r="S152" i="24"/>
  <c r="S151" i="24"/>
  <c r="S150" i="24"/>
  <c r="S149" i="24"/>
  <c r="S148" i="24"/>
  <c r="S147" i="24"/>
  <c r="S146" i="24"/>
  <c r="S145" i="24"/>
  <c r="S144" i="24"/>
  <c r="S143" i="24"/>
  <c r="S142" i="24"/>
  <c r="S141" i="24"/>
  <c r="S140" i="24"/>
  <c r="S139" i="24"/>
  <c r="S138" i="24"/>
  <c r="S137" i="24"/>
  <c r="S136" i="24"/>
  <c r="S135" i="24"/>
  <c r="S134" i="24"/>
  <c r="S133" i="24"/>
  <c r="S132" i="24"/>
  <c r="S131" i="24"/>
  <c r="S130" i="24"/>
  <c r="S129" i="24"/>
  <c r="S128" i="24"/>
  <c r="S127" i="24"/>
  <c r="S126" i="24"/>
  <c r="S125" i="24"/>
  <c r="S124" i="24"/>
  <c r="S123" i="24"/>
  <c r="S122" i="24"/>
  <c r="S121" i="24"/>
  <c r="S120" i="24"/>
  <c r="S119" i="24"/>
  <c r="S118" i="24"/>
  <c r="S117" i="24"/>
  <c r="S116" i="24"/>
  <c r="S115" i="24"/>
  <c r="S114" i="24"/>
  <c r="S113" i="24"/>
  <c r="S112" i="24"/>
  <c r="S111" i="24"/>
  <c r="S110" i="24"/>
  <c r="S109" i="24"/>
  <c r="S108" i="24"/>
  <c r="S107" i="24"/>
  <c r="S106" i="24"/>
  <c r="S105" i="24"/>
  <c r="S104" i="24"/>
  <c r="S103" i="24"/>
  <c r="S102" i="24"/>
  <c r="S101" i="24"/>
  <c r="S100" i="24"/>
  <c r="S99" i="24"/>
  <c r="S98" i="24"/>
  <c r="S97" i="24"/>
  <c r="S96" i="24"/>
  <c r="S95" i="24"/>
  <c r="S94" i="24"/>
  <c r="S93" i="24"/>
  <c r="S92" i="24"/>
  <c r="S91" i="24"/>
  <c r="S90" i="24"/>
  <c r="S89" i="24"/>
  <c r="S88" i="24"/>
  <c r="S87" i="24"/>
  <c r="S86" i="24"/>
  <c r="S85" i="24"/>
  <c r="S84" i="24"/>
  <c r="S83" i="24"/>
  <c r="S82" i="24"/>
  <c r="S81" i="24"/>
  <c r="S80" i="24"/>
  <c r="S79" i="24"/>
  <c r="S78" i="24"/>
  <c r="S77" i="24"/>
  <c r="S76" i="24"/>
  <c r="S75" i="24"/>
  <c r="S74" i="24"/>
  <c r="S73" i="24"/>
  <c r="S72" i="24"/>
  <c r="S71" i="24"/>
  <c r="S70" i="24"/>
  <c r="S69" i="24"/>
  <c r="S68" i="24"/>
  <c r="S67" i="24"/>
  <c r="S66" i="24"/>
  <c r="S65" i="24"/>
  <c r="S64" i="24"/>
  <c r="S63" i="24"/>
  <c r="S62" i="24"/>
  <c r="S61" i="24"/>
  <c r="S60" i="24"/>
  <c r="S59" i="24"/>
  <c r="S58" i="24"/>
  <c r="S57" i="24"/>
  <c r="S56" i="24"/>
  <c r="S55" i="24"/>
  <c r="S54" i="24"/>
  <c r="S53" i="24"/>
  <c r="S52" i="24"/>
  <c r="S51" i="24"/>
  <c r="S50" i="24"/>
  <c r="S49" i="24"/>
  <c r="S48" i="24"/>
  <c r="S47" i="24"/>
  <c r="S46" i="24"/>
  <c r="S45" i="24"/>
  <c r="S44" i="24"/>
  <c r="S43" i="24"/>
  <c r="P43" i="24"/>
  <c r="S42" i="24"/>
  <c r="P42" i="24"/>
  <c r="S41" i="24"/>
  <c r="P41" i="24"/>
  <c r="S40" i="24"/>
  <c r="P40" i="24"/>
  <c r="S39" i="24"/>
  <c r="P39" i="24"/>
  <c r="S38" i="24"/>
  <c r="P38" i="24"/>
  <c r="K37" i="24" s="1"/>
  <c r="S37" i="24"/>
  <c r="O37" i="24"/>
  <c r="N37" i="24"/>
  <c r="S36" i="24"/>
  <c r="O36" i="24"/>
  <c r="N36" i="24"/>
  <c r="S35" i="24"/>
  <c r="O35" i="24"/>
  <c r="N35" i="24"/>
  <c r="S34" i="24"/>
  <c r="O34" i="24"/>
  <c r="N34" i="24"/>
  <c r="S33" i="24"/>
  <c r="O33" i="24"/>
  <c r="N33" i="24"/>
  <c r="S32" i="24"/>
  <c r="O32" i="24"/>
  <c r="N32" i="24"/>
  <c r="S31" i="24"/>
  <c r="O31" i="24"/>
  <c r="N31" i="24"/>
  <c r="S30" i="24"/>
  <c r="O30" i="24"/>
  <c r="N30" i="24"/>
  <c r="S29" i="24"/>
  <c r="O29" i="24"/>
  <c r="N29" i="24"/>
  <c r="S28" i="24"/>
  <c r="O28" i="24"/>
  <c r="N28" i="24"/>
  <c r="S27" i="24"/>
  <c r="O27" i="24"/>
  <c r="N27" i="24"/>
  <c r="S26" i="24"/>
  <c r="O26" i="24"/>
  <c r="N26" i="24"/>
  <c r="S25" i="24"/>
  <c r="O25" i="24"/>
  <c r="N25" i="24"/>
  <c r="S24" i="24"/>
  <c r="O24" i="24"/>
  <c r="N24" i="24"/>
  <c r="S23" i="24"/>
  <c r="O23" i="24"/>
  <c r="N23" i="24"/>
  <c r="S22" i="24"/>
  <c r="O22" i="24"/>
  <c r="N22" i="24"/>
  <c r="S21" i="24"/>
  <c r="O21" i="24"/>
  <c r="N21" i="24"/>
  <c r="S20" i="24"/>
  <c r="O20" i="24"/>
  <c r="N20" i="24"/>
  <c r="S19" i="24"/>
  <c r="O19" i="24"/>
  <c r="N19" i="24"/>
  <c r="S18" i="24"/>
  <c r="O18" i="24"/>
  <c r="N18" i="24"/>
  <c r="S17" i="24"/>
  <c r="O17" i="24"/>
  <c r="N17" i="24"/>
  <c r="S16" i="24"/>
  <c r="O16" i="24"/>
  <c r="N16" i="24"/>
  <c r="A16" i="24"/>
  <c r="A17" i="24" s="1"/>
  <c r="A18" i="24" s="1"/>
  <c r="A19" i="24" s="1"/>
  <c r="A20" i="24" s="1"/>
  <c r="A21" i="24" s="1"/>
  <c r="A22" i="24" s="1"/>
  <c r="A23" i="24" s="1"/>
  <c r="A24" i="24" s="1"/>
  <c r="A25" i="24" s="1"/>
  <c r="A26" i="24" s="1"/>
  <c r="A27" i="24" s="1"/>
  <c r="A28" i="24" s="1"/>
  <c r="A29" i="24" s="1"/>
  <c r="A30" i="24" s="1"/>
  <c r="A31" i="24" s="1"/>
  <c r="A32" i="24" s="1"/>
  <c r="S15" i="24"/>
  <c r="S13" i="24"/>
  <c r="T13" i="24" s="1"/>
  <c r="S276" i="24" l="1"/>
  <c r="L37" i="24"/>
  <c r="S277" i="24" l="1"/>
  <c r="M37" i="24"/>
  <c r="S278" i="24" l="1"/>
  <c r="B38" i="24"/>
  <c r="S279" i="24" l="1"/>
  <c r="C38" i="24"/>
  <c r="N38" i="24"/>
  <c r="S280" i="24" l="1"/>
  <c r="D38" i="24"/>
  <c r="S281" i="24" l="1"/>
  <c r="E38" i="24"/>
  <c r="S282" i="24" l="1"/>
  <c r="F38" i="24"/>
  <c r="G38" i="24" l="1"/>
  <c r="S283" i="24"/>
  <c r="H38" i="24" l="1"/>
  <c r="S284" i="24"/>
  <c r="S285" i="24" l="1"/>
  <c r="I38" i="24"/>
  <c r="S286" i="24" l="1"/>
  <c r="J38" i="24"/>
  <c r="K38" i="24" l="1"/>
  <c r="S287" i="24"/>
  <c r="L38" i="24" l="1"/>
  <c r="S288" i="24"/>
  <c r="S289" i="24" l="1"/>
  <c r="M38" i="24"/>
  <c r="S290" i="24" l="1"/>
  <c r="B39" i="24"/>
  <c r="S291" i="24" l="1"/>
  <c r="C39" i="24"/>
  <c r="N39" i="24"/>
  <c r="D39" i="24" l="1"/>
  <c r="S292" i="24"/>
  <c r="E39" i="24" l="1"/>
  <c r="S293" i="24"/>
  <c r="S294" i="24" l="1"/>
  <c r="F39" i="24"/>
  <c r="S295" i="24" l="1"/>
  <c r="G39" i="24"/>
  <c r="S296" i="24" l="1"/>
  <c r="H39" i="24"/>
  <c r="I39" i="24" l="1"/>
  <c r="S297" i="24"/>
  <c r="S298" i="24" l="1"/>
  <c r="J39" i="24"/>
  <c r="S299" i="24" l="1"/>
  <c r="K39" i="24"/>
  <c r="S300" i="24" l="1"/>
  <c r="L39" i="24"/>
  <c r="S301" i="24" l="1"/>
  <c r="M39" i="24"/>
  <c r="S302" i="24" l="1"/>
  <c r="B40" i="24"/>
  <c r="N40" i="24" l="1"/>
  <c r="S303" i="24"/>
  <c r="C40" i="24"/>
  <c r="S304" i="24" l="1"/>
  <c r="D40" i="24"/>
  <c r="S305" i="24" l="1"/>
  <c r="E40" i="24"/>
  <c r="S306" i="24" l="1"/>
  <c r="F40" i="24"/>
  <c r="S307" i="24" l="1"/>
  <c r="G40" i="24"/>
  <c r="H40" i="24" l="1"/>
  <c r="S308" i="24"/>
  <c r="I40" i="24" l="1"/>
  <c r="S309" i="24"/>
  <c r="S310" i="24" l="1"/>
  <c r="J40" i="24"/>
  <c r="S311" i="24" l="1"/>
  <c r="K40" i="24"/>
  <c r="S312" i="24" l="1"/>
  <c r="L40" i="24"/>
  <c r="M40" i="24" l="1"/>
  <c r="S313" i="24"/>
  <c r="S314" i="24" l="1"/>
  <c r="B41" i="24"/>
  <c r="C41" i="24" l="1"/>
  <c r="N41" i="24"/>
  <c r="S315" i="24"/>
  <c r="S316" i="24" l="1"/>
  <c r="D41" i="24"/>
  <c r="S317" i="24" l="1"/>
  <c r="E41" i="24"/>
  <c r="S318" i="24" l="1"/>
  <c r="F41" i="24"/>
  <c r="G41" i="24" l="1"/>
  <c r="S319" i="24"/>
  <c r="S320" i="24" l="1"/>
  <c r="H41" i="24"/>
  <c r="S321" i="24" l="1"/>
  <c r="I41" i="24"/>
  <c r="S322" i="24" l="1"/>
  <c r="J41" i="24"/>
  <c r="S323" i="24" l="1"/>
  <c r="K41" i="24"/>
  <c r="S324" i="24" l="1"/>
  <c r="L41" i="24"/>
  <c r="S325" i="24" l="1"/>
  <c r="M41" i="24"/>
  <c r="S326" i="24" l="1"/>
  <c r="B42" i="24"/>
  <c r="S327" i="24" l="1"/>
  <c r="C42" i="24"/>
  <c r="N42" i="24"/>
  <c r="S328" i="24" l="1"/>
  <c r="D42" i="24"/>
  <c r="S329" i="24" l="1"/>
  <c r="E42" i="24"/>
  <c r="S330" i="24" l="1"/>
  <c r="F42" i="24"/>
  <c r="G42" i="24" l="1"/>
  <c r="S331" i="24"/>
  <c r="H42" i="24" l="1"/>
  <c r="S332" i="24"/>
  <c r="S333" i="24" l="1"/>
  <c r="I42" i="24"/>
  <c r="S334" i="24" l="1"/>
  <c r="J42" i="24"/>
  <c r="K42" i="24" l="1"/>
  <c r="S335" i="24"/>
  <c r="L42" i="24" l="1"/>
  <c r="S336" i="24"/>
  <c r="S337" i="24" l="1"/>
  <c r="M42" i="24"/>
  <c r="S338" i="24" l="1"/>
  <c r="B43" i="24"/>
  <c r="S339" i="24" l="1"/>
  <c r="N43" i="24"/>
  <c r="C43" i="24"/>
  <c r="D43" i="24" l="1"/>
  <c r="S340" i="24"/>
  <c r="E43" i="24" l="1"/>
  <c r="S341" i="24"/>
  <c r="S342" i="24" l="1"/>
  <c r="F43" i="24"/>
  <c r="S343" i="24" l="1"/>
  <c r="G43" i="24"/>
  <c r="S344" i="24" s="1"/>
  <c r="S345" i="24" s="1"/>
  <c r="S346" i="24" s="1"/>
  <c r="S347" i="24" s="1"/>
  <c r="S348" i="24" s="1"/>
  <c r="S349" i="24" s="1"/>
  <c r="S350" i="24" s="1"/>
  <c r="S351" i="24" s="1"/>
  <c r="S352" i="24" s="1"/>
  <c r="S353" i="24" s="1"/>
  <c r="S354" i="24" s="1"/>
  <c r="S355" i="24" s="1"/>
  <c r="S356" i="24" s="1"/>
  <c r="S357" i="24" s="1"/>
  <c r="S358" i="24" s="1"/>
  <c r="S359" i="24" s="1"/>
  <c r="S360" i="24" s="1"/>
  <c r="S361" i="24" s="1"/>
  <c r="S362" i="24" s="1"/>
  <c r="S363" i="24" s="1"/>
  <c r="S364" i="24" s="1"/>
  <c r="S365" i="24" s="1"/>
  <c r="S366" i="24" s="1"/>
  <c r="S367" i="24" s="1"/>
  <c r="S368" i="24" s="1"/>
  <c r="S369" i="24" s="1"/>
  <c r="S370" i="24" s="1"/>
  <c r="S371" i="24" s="1"/>
  <c r="S372" i="24" s="1"/>
  <c r="S373" i="24" s="1"/>
  <c r="S374" i="24" s="1"/>
  <c r="S375" i="24" s="1"/>
  <c r="S376" i="24" s="1"/>
  <c r="S377" i="24" s="1"/>
  <c r="S378" i="24" s="1"/>
  <c r="S379" i="24" s="1"/>
  <c r="S380" i="24" s="1"/>
  <c r="S381" i="24" s="1"/>
  <c r="S382" i="24" s="1"/>
  <c r="S383" i="24" s="1"/>
  <c r="S384" i="24" s="1"/>
  <c r="S385" i="24" s="1"/>
  <c r="S386" i="24" s="1"/>
  <c r="S387" i="24" s="1"/>
  <c r="S388" i="24" s="1"/>
  <c r="S389" i="24" s="1"/>
  <c r="S390" i="24" s="1"/>
  <c r="S391" i="24" s="1"/>
  <c r="S392" i="24" s="1"/>
  <c r="S393" i="24" s="1"/>
  <c r="S394" i="24" s="1"/>
  <c r="S395" i="24" s="1"/>
  <c r="S396" i="24" s="1"/>
  <c r="S397" i="24" s="1"/>
  <c r="S398" i="24" s="1"/>
  <c r="S399" i="24" s="1"/>
  <c r="S400" i="24" s="1"/>
  <c r="S401" i="24" s="1"/>
  <c r="S402" i="24" s="1"/>
  <c r="S403" i="24" s="1"/>
  <c r="S404" i="24" s="1"/>
  <c r="S405" i="24" s="1"/>
  <c r="S406" i="24" s="1"/>
  <c r="S407" i="24" s="1"/>
  <c r="S408" i="24" s="1"/>
  <c r="S409" i="24" s="1"/>
  <c r="S410" i="24" s="1"/>
  <c r="S411" i="24" s="1"/>
  <c r="S412" i="24" s="1"/>
  <c r="S413" i="24" s="1"/>
  <c r="S414" i="24" s="1"/>
  <c r="S415" i="24" s="1"/>
  <c r="S416" i="24" s="1"/>
  <c r="S417" i="24" s="1"/>
  <c r="S418" i="24" s="1"/>
  <c r="S419" i="24" s="1"/>
  <c r="S420" i="24" s="1"/>
  <c r="S421" i="24" s="1"/>
  <c r="S422" i="24" s="1"/>
  <c r="S423" i="24" s="1"/>
  <c r="S424" i="24" s="1"/>
  <c r="S425" i="24" s="1"/>
  <c r="S426" i="24" s="1"/>
  <c r="S427" i="24" s="1"/>
  <c r="S428" i="24" s="1"/>
  <c r="S429" i="24" s="1"/>
  <c r="S430" i="24" s="1"/>
  <c r="S431" i="24" s="1"/>
  <c r="S432" i="24" s="1"/>
  <c r="S433" i="24" s="1"/>
  <c r="S434" i="24" s="1"/>
  <c r="S435" i="24" s="1"/>
  <c r="S436" i="24" s="1"/>
  <c r="S437" i="24" s="1"/>
  <c r="S438" i="24" s="1"/>
  <c r="S439" i="24" s="1"/>
  <c r="S440" i="24" s="1"/>
  <c r="S441" i="24" s="1"/>
  <c r="S442" i="24" s="1"/>
  <c r="S443" i="24" s="1"/>
  <c r="S444" i="24" s="1"/>
  <c r="S445" i="24" s="1"/>
  <c r="S446" i="24" s="1"/>
  <c r="S447" i="24" s="1"/>
  <c r="S448" i="24" s="1"/>
  <c r="S449" i="24" s="1"/>
  <c r="S450" i="24" s="1"/>
  <c r="S451" i="24" s="1"/>
  <c r="S452" i="24" s="1"/>
  <c r="S453" i="24" s="1"/>
  <c r="S454" i="24" s="1"/>
  <c r="S455" i="24" s="1"/>
  <c r="S456" i="24" s="1"/>
  <c r="S457" i="24" s="1"/>
  <c r="S458" i="24" s="1"/>
  <c r="S459" i="24" s="1"/>
  <c r="S460" i="24" s="1"/>
  <c r="S461" i="24" s="1"/>
  <c r="S462" i="24" s="1"/>
  <c r="S463" i="24" s="1"/>
  <c r="S464" i="24" s="1"/>
  <c r="S465" i="24" s="1"/>
  <c r="S466" i="24" s="1"/>
  <c r="S467" i="24" s="1"/>
  <c r="S468" i="24" s="1"/>
  <c r="S469" i="24" s="1"/>
  <c r="S470" i="24" s="1"/>
  <c r="S471" i="24" s="1"/>
  <c r="S472" i="24" s="1"/>
  <c r="S473" i="24" s="1"/>
  <c r="S474" i="24" s="1"/>
  <c r="S475" i="24" s="1"/>
  <c r="S476" i="24" s="1"/>
  <c r="S477" i="24" s="1"/>
  <c r="S478" i="24" s="1"/>
  <c r="S479" i="24" s="1"/>
  <c r="S480" i="24" s="1"/>
  <c r="S481" i="24" s="1"/>
  <c r="S482" i="24" s="1"/>
  <c r="S483" i="24" s="1"/>
  <c r="S484" i="24" s="1"/>
  <c r="S485" i="24" s="1"/>
  <c r="S486" i="24" s="1"/>
  <c r="S487" i="24" s="1"/>
  <c r="S488" i="24" s="1"/>
  <c r="S489" i="24" s="1"/>
  <c r="S490" i="24" s="1"/>
  <c r="S491" i="24" s="1"/>
  <c r="S492" i="24" s="1"/>
  <c r="S493" i="24" s="1"/>
  <c r="S494" i="24" s="1"/>
  <c r="S495" i="24" s="1"/>
  <c r="S496" i="24" s="1"/>
  <c r="S497" i="24" s="1"/>
  <c r="S498" i="24" s="1"/>
  <c r="S499" i="24" s="1"/>
  <c r="S500" i="24" s="1"/>
  <c r="S501" i="24" s="1"/>
  <c r="S502" i="24" s="1"/>
  <c r="S503" i="24" s="1"/>
  <c r="S504" i="24" s="1"/>
  <c r="S505" i="24" s="1"/>
  <c r="S506" i="24" s="1"/>
  <c r="S507" i="24" s="1"/>
  <c r="S508" i="24" s="1"/>
  <c r="S509" i="24" s="1"/>
  <c r="S510" i="24" s="1"/>
  <c r="S511" i="24" s="1"/>
  <c r="S512" i="24" s="1"/>
  <c r="S513" i="24" s="1"/>
  <c r="S514" i="24" s="1"/>
  <c r="S515" i="24" s="1"/>
  <c r="S516" i="24" s="1"/>
  <c r="S517" i="24" s="1"/>
  <c r="S518" i="24" s="1"/>
  <c r="S519" i="24" s="1"/>
  <c r="S520" i="24" s="1"/>
  <c r="S521" i="24" s="1"/>
  <c r="S522" i="24" s="1"/>
  <c r="S523" i="24" s="1"/>
  <c r="S524" i="24" s="1"/>
  <c r="S525" i="24" s="1"/>
  <c r="S526" i="24" s="1"/>
  <c r="S527" i="24" s="1"/>
  <c r="S528" i="24" s="1"/>
  <c r="S529" i="24" s="1"/>
  <c r="S530" i="24" s="1"/>
  <c r="S531" i="24" s="1"/>
  <c r="S532" i="24" s="1"/>
  <c r="S533" i="24" s="1"/>
  <c r="S534" i="24" s="1"/>
  <c r="S535" i="24" s="1"/>
  <c r="S536" i="24" s="1"/>
  <c r="S537" i="24" s="1"/>
  <c r="S538" i="24" s="1"/>
  <c r="S539" i="24" s="1"/>
  <c r="S540" i="24" s="1"/>
  <c r="S541" i="24" s="1"/>
  <c r="S542" i="24" s="1"/>
  <c r="S543" i="24" s="1"/>
  <c r="S544" i="24" s="1"/>
  <c r="S545" i="24" s="1"/>
  <c r="S546" i="24" s="1"/>
  <c r="S547" i="24" s="1"/>
  <c r="S548" i="24" s="1"/>
  <c r="S549" i="24" s="1"/>
  <c r="S550" i="24" s="1"/>
  <c r="S551" i="24" s="1"/>
  <c r="S552" i="24" s="1"/>
  <c r="S553" i="24" s="1"/>
  <c r="S554" i="24" s="1"/>
  <c r="S555" i="24" s="1"/>
  <c r="S556" i="24" s="1"/>
  <c r="S557" i="24" s="1"/>
  <c r="S558" i="24" s="1"/>
  <c r="S559" i="24" s="1"/>
  <c r="S560" i="24" s="1"/>
  <c r="S561" i="24" s="1"/>
  <c r="S562" i="24" s="1"/>
  <c r="S563" i="24" s="1"/>
  <c r="S564" i="24" s="1"/>
  <c r="S565" i="24" s="1"/>
  <c r="S566" i="24" s="1"/>
  <c r="S567" i="24" s="1"/>
  <c r="S568" i="24" s="1"/>
  <c r="S569" i="24" s="1"/>
  <c r="S570" i="24" s="1"/>
  <c r="S571" i="24" s="1"/>
  <c r="S572" i="24" s="1"/>
  <c r="S573" i="24" s="1"/>
  <c r="S574" i="24" s="1"/>
  <c r="S575" i="24" s="1"/>
  <c r="S576" i="24" s="1"/>
  <c r="S577" i="24" s="1"/>
  <c r="S578" i="24" s="1"/>
  <c r="S579" i="24" s="1"/>
  <c r="S580" i="24" s="1"/>
  <c r="S581" i="24" s="1"/>
  <c r="S582" i="24" s="1"/>
  <c r="S583" i="24" s="1"/>
  <c r="S584" i="24" s="1"/>
  <c r="S585" i="24" s="1"/>
  <c r="S586" i="24" s="1"/>
  <c r="S587" i="24" s="1"/>
  <c r="S588" i="24" s="1"/>
  <c r="S589" i="24" s="1"/>
  <c r="S590" i="24" s="1"/>
  <c r="S591" i="24" s="1"/>
  <c r="S592" i="24" s="1"/>
  <c r="S593" i="24" s="1"/>
  <c r="S594" i="24" s="1"/>
  <c r="S595" i="24" s="1"/>
  <c r="S596" i="24" s="1"/>
  <c r="S597" i="24" s="1"/>
  <c r="S598" i="24" s="1"/>
  <c r="S599" i="24" s="1"/>
  <c r="S600" i="24" s="1"/>
  <c r="S601" i="24" s="1"/>
  <c r="S602" i="24" s="1"/>
  <c r="S603" i="24" s="1"/>
  <c r="S604" i="24" s="1"/>
  <c r="S605" i="24" s="1"/>
  <c r="S606" i="24" s="1"/>
  <c r="S607" i="24" s="1"/>
  <c r="S608" i="24" s="1"/>
  <c r="S609" i="24" s="1"/>
  <c r="S610" i="24" s="1"/>
  <c r="S611" i="24" s="1"/>
  <c r="S612" i="24" s="1"/>
  <c r="S613" i="24" s="1"/>
  <c r="S614" i="24" s="1"/>
  <c r="S615" i="24" s="1"/>
  <c r="S616" i="24" s="1"/>
  <c r="S617" i="24" s="1"/>
  <c r="S618" i="24" s="1"/>
  <c r="S619" i="24" s="1"/>
  <c r="S620" i="24" s="1"/>
  <c r="S621" i="24" s="1"/>
  <c r="S622" i="24" s="1"/>
  <c r="S623" i="24" s="1"/>
  <c r="S624" i="24" s="1"/>
  <c r="S625" i="24" s="1"/>
  <c r="S626" i="24" s="1"/>
  <c r="S627" i="24" s="1"/>
  <c r="S628" i="24" s="1"/>
  <c r="S629" i="24" s="1"/>
  <c r="S630" i="24" s="1"/>
  <c r="S631" i="24" s="1"/>
  <c r="S632" i="24" s="1"/>
  <c r="S633" i="24" s="1"/>
  <c r="S634" i="24" s="1"/>
  <c r="S635" i="24" s="1"/>
  <c r="S636" i="24" s="1"/>
  <c r="S637" i="24" s="1"/>
  <c r="S638" i="24" s="1"/>
  <c r="S639" i="24" s="1"/>
  <c r="S640" i="24" s="1"/>
  <c r="S641" i="24" s="1"/>
  <c r="S642" i="24" s="1"/>
  <c r="S643" i="24" s="1"/>
  <c r="S644" i="24" s="1"/>
  <c r="S645" i="24" s="1"/>
  <c r="S646" i="24" s="1"/>
  <c r="S647" i="24" s="1"/>
  <c r="S648" i="24" s="1"/>
  <c r="S649" i="24" s="1"/>
  <c r="S650" i="24" s="1"/>
  <c r="S651" i="24" s="1"/>
  <c r="S652" i="24" s="1"/>
  <c r="S653" i="24" s="1"/>
  <c r="S654" i="24" s="1"/>
  <c r="S655" i="24" s="1"/>
  <c r="S656" i="24" s="1"/>
  <c r="S657" i="24" s="1"/>
  <c r="S658" i="24" s="1"/>
  <c r="S659" i="24" s="1"/>
  <c r="S660" i="24" s="1"/>
  <c r="S661" i="24" s="1"/>
  <c r="S662" i="24" s="1"/>
  <c r="S663" i="24" s="1"/>
  <c r="S664" i="24" s="1"/>
  <c r="S665" i="24" s="1"/>
  <c r="S666" i="24" s="1"/>
  <c r="S667" i="24" s="1"/>
  <c r="S668" i="24" s="1"/>
  <c r="S669" i="24" s="1"/>
  <c r="S670" i="24" s="1"/>
  <c r="S671" i="24" s="1"/>
  <c r="S672" i="24" s="1"/>
  <c r="S673" i="24" s="1"/>
  <c r="S674" i="24" s="1"/>
  <c r="S675" i="24" s="1"/>
  <c r="S676" i="24" s="1"/>
  <c r="S677" i="24" s="1"/>
  <c r="S678" i="24" s="1"/>
  <c r="S679" i="24" s="1"/>
  <c r="S680" i="24" s="1"/>
  <c r="S681" i="24" s="1"/>
  <c r="S682" i="24" s="1"/>
  <c r="S683" i="24" s="1"/>
  <c r="S684" i="24" s="1"/>
  <c r="S685" i="24" s="1"/>
  <c r="S686" i="24" s="1"/>
  <c r="S687" i="24" s="1"/>
  <c r="S688" i="24" s="1"/>
  <c r="S689" i="24" s="1"/>
  <c r="S690" i="24" s="1"/>
  <c r="S691" i="24" s="1"/>
  <c r="S692" i="24" s="1"/>
  <c r="S693" i="24" s="1"/>
  <c r="S694" i="24" s="1"/>
  <c r="S695" i="24" s="1"/>
  <c r="S696" i="24" s="1"/>
  <c r="S697" i="24" s="1"/>
  <c r="S698" i="24" s="1"/>
  <c r="S699" i="24" s="1"/>
  <c r="S700" i="24" s="1"/>
  <c r="S701" i="24" s="1"/>
  <c r="S702" i="24" s="1"/>
  <c r="S703" i="24" s="1"/>
  <c r="S704" i="24" s="1"/>
  <c r="S705" i="24" s="1"/>
  <c r="S706" i="24" s="1"/>
  <c r="S707" i="24" s="1"/>
  <c r="S708" i="24" s="1"/>
  <c r="S709" i="24" s="1"/>
  <c r="S710" i="24" s="1"/>
  <c r="S711" i="24" s="1"/>
  <c r="S712" i="24" s="1"/>
  <c r="S713" i="24" s="1"/>
  <c r="S714" i="24" s="1"/>
  <c r="S715" i="24" s="1"/>
  <c r="S716" i="24" s="1"/>
  <c r="S717" i="24" s="1"/>
  <c r="S718" i="24" s="1"/>
  <c r="S719" i="24" s="1"/>
  <c r="S720" i="24" s="1"/>
  <c r="S721" i="24" s="1"/>
  <c r="S722" i="24" s="1"/>
  <c r="S723" i="24" s="1"/>
  <c r="S724" i="24" s="1"/>
  <c r="S725" i="24" s="1"/>
  <c r="S726" i="24" s="1"/>
  <c r="S727" i="24" s="1"/>
  <c r="S728" i="24" s="1"/>
  <c r="S729" i="24" s="1"/>
  <c r="S730" i="24" s="1"/>
  <c r="S731" i="24" s="1"/>
  <c r="S732" i="24" s="1"/>
  <c r="S733" i="24" s="1"/>
  <c r="S734" i="24" s="1"/>
  <c r="S735" i="24" s="1"/>
  <c r="S736" i="24" s="1"/>
  <c r="S737" i="24" s="1"/>
  <c r="S738" i="24" s="1"/>
  <c r="S739" i="24" s="1"/>
  <c r="S740" i="24" s="1"/>
  <c r="S741" i="24" s="1"/>
  <c r="S742" i="24" s="1"/>
  <c r="S743" i="24" s="1"/>
  <c r="S744" i="24" s="1"/>
  <c r="S745" i="24" s="1"/>
  <c r="S746" i="24" s="1"/>
  <c r="S747" i="24" s="1"/>
  <c r="S748" i="24" s="1"/>
  <c r="S749" i="24" s="1"/>
  <c r="S750" i="24" s="1"/>
  <c r="S751" i="24" s="1"/>
  <c r="S752" i="24" s="1"/>
  <c r="S753" i="24" s="1"/>
  <c r="S754" i="24" s="1"/>
  <c r="S755" i="24" s="1"/>
  <c r="S756" i="24" s="1"/>
  <c r="S757" i="24" s="1"/>
  <c r="S758" i="24" s="1"/>
  <c r="S759" i="24" s="1"/>
  <c r="S760" i="24" s="1"/>
  <c r="S761" i="24" s="1"/>
  <c r="S762" i="24" s="1"/>
  <c r="S763" i="24" s="1"/>
  <c r="S764" i="24" s="1"/>
  <c r="S765" i="24" s="1"/>
  <c r="S766" i="24" s="1"/>
  <c r="S767" i="24" s="1"/>
  <c r="S768" i="24" s="1"/>
  <c r="S769" i="24" s="1"/>
  <c r="S770" i="24" s="1"/>
  <c r="S771" i="24" s="1"/>
  <c r="S772" i="24" s="1"/>
  <c r="S773" i="24" s="1"/>
  <c r="S774" i="24" s="1"/>
  <c r="S775" i="24" s="1"/>
  <c r="S776" i="24" s="1"/>
  <c r="S777" i="24" s="1"/>
  <c r="S778" i="24" s="1"/>
  <c r="S779" i="24" s="1"/>
  <c r="S780" i="24" s="1"/>
  <c r="S781" i="24" s="1"/>
  <c r="S782" i="24" s="1"/>
  <c r="S783" i="24" s="1"/>
  <c r="S784" i="24" s="1"/>
  <c r="S785" i="24" s="1"/>
  <c r="S786" i="24" s="1"/>
  <c r="S787" i="24" s="1"/>
  <c r="S788" i="24" s="1"/>
  <c r="S789" i="24" s="1"/>
  <c r="S790" i="24" s="1"/>
  <c r="S791" i="24" s="1"/>
  <c r="S792" i="24" s="1"/>
  <c r="S793" i="24" s="1"/>
  <c r="S794" i="24" s="1"/>
  <c r="S795" i="24" s="1"/>
  <c r="S796" i="24" s="1"/>
  <c r="S797" i="24" s="1"/>
  <c r="S798" i="24" s="1"/>
  <c r="S799" i="24" s="1"/>
  <c r="S800" i="24" s="1"/>
  <c r="S801" i="24" s="1"/>
  <c r="S802" i="24" s="1"/>
  <c r="S803" i="24" s="1"/>
  <c r="S804" i="24" s="1"/>
  <c r="S805" i="24" s="1"/>
  <c r="S806" i="24" s="1"/>
  <c r="S807" i="24" s="1"/>
  <c r="S808" i="24" s="1"/>
  <c r="S809" i="24" s="1"/>
  <c r="S810" i="24" s="1"/>
  <c r="S811" i="24" s="1"/>
  <c r="S812" i="24" s="1"/>
  <c r="S813" i="24" s="1"/>
  <c r="S814" i="24" s="1"/>
  <c r="S815" i="24" s="1"/>
  <c r="S816" i="24" s="1"/>
  <c r="S817" i="24" s="1"/>
  <c r="S818" i="24" s="1"/>
  <c r="S819" i="24" s="1"/>
  <c r="S820" i="24" s="1"/>
  <c r="S821" i="24" s="1"/>
  <c r="S822" i="24" s="1"/>
  <c r="S823" i="24" s="1"/>
  <c r="S824" i="24" s="1"/>
  <c r="S825" i="24" s="1"/>
  <c r="S826" i="24" s="1"/>
  <c r="S827" i="24" s="1"/>
  <c r="S828" i="24" s="1"/>
  <c r="S829" i="24" s="1"/>
  <c r="S830" i="24" s="1"/>
  <c r="S831" i="24" s="1"/>
  <c r="S832" i="24" s="1"/>
  <c r="S833" i="24" s="1"/>
  <c r="S834" i="24" s="1"/>
  <c r="S835" i="24" s="1"/>
  <c r="S836" i="24" s="1"/>
  <c r="S837" i="24" s="1"/>
  <c r="S838" i="24" s="1"/>
  <c r="S839" i="24" s="1"/>
  <c r="S840" i="24" s="1"/>
  <c r="S841" i="24" s="1"/>
  <c r="S842" i="24" s="1"/>
  <c r="S843" i="24" s="1"/>
  <c r="S844" i="24" s="1"/>
  <c r="S845" i="24" s="1"/>
  <c r="S846" i="24" s="1"/>
  <c r="S847" i="24" s="1"/>
  <c r="S848" i="24" s="1"/>
  <c r="S849" i="24" s="1"/>
  <c r="S850" i="24" s="1"/>
  <c r="S851" i="24" s="1"/>
  <c r="S852" i="24" s="1"/>
  <c r="S853" i="24" s="1"/>
  <c r="S854" i="24" s="1"/>
  <c r="S855" i="24" s="1"/>
  <c r="S856" i="24" s="1"/>
  <c r="S857" i="24" s="1"/>
  <c r="S858" i="24" s="1"/>
  <c r="S859" i="24" s="1"/>
  <c r="S860" i="24" s="1"/>
  <c r="S861" i="24" s="1"/>
  <c r="S862" i="24" s="1"/>
  <c r="S863" i="24" s="1"/>
  <c r="S864" i="24" s="1"/>
  <c r="S865" i="24" s="1"/>
  <c r="S866" i="24" s="1"/>
  <c r="S867" i="24" s="1"/>
  <c r="S868" i="24" s="1"/>
  <c r="S869" i="24" s="1"/>
  <c r="S870" i="24" s="1"/>
  <c r="S871" i="24" s="1"/>
  <c r="S872" i="24" s="1"/>
  <c r="S873" i="24" s="1"/>
  <c r="S874" i="24" s="1"/>
  <c r="S875" i="24" s="1"/>
  <c r="S876" i="24" s="1"/>
  <c r="S877" i="24" s="1"/>
  <c r="S878" i="24" s="1"/>
  <c r="S879" i="24" s="1"/>
  <c r="S880" i="24" s="1"/>
  <c r="S881" i="24" s="1"/>
  <c r="S882" i="24" s="1"/>
  <c r="S883" i="24" s="1"/>
  <c r="S884" i="24" s="1"/>
  <c r="S885" i="24" s="1"/>
  <c r="S886" i="24" s="1"/>
  <c r="S887" i="24" s="1"/>
  <c r="S888" i="24" s="1"/>
  <c r="S889" i="24" s="1"/>
  <c r="S890" i="24" s="1"/>
  <c r="S891" i="24" s="1"/>
  <c r="S892" i="24" s="1"/>
  <c r="S893" i="24" s="1"/>
  <c r="S894" i="24" s="1"/>
  <c r="S895" i="24" s="1"/>
  <c r="S896" i="24" s="1"/>
  <c r="S897" i="24" s="1"/>
  <c r="S898" i="24" s="1"/>
  <c r="S899" i="24" s="1"/>
  <c r="S900" i="24" s="1"/>
  <c r="S901" i="24" s="1"/>
  <c r="S902" i="24" s="1"/>
  <c r="S903" i="24" s="1"/>
  <c r="S904" i="24" s="1"/>
  <c r="S905" i="24" s="1"/>
  <c r="S906" i="24" s="1"/>
  <c r="S907" i="24" s="1"/>
  <c r="S908" i="24" s="1"/>
  <c r="S909" i="24" s="1"/>
  <c r="S910" i="24" s="1"/>
  <c r="S911" i="24" s="1"/>
  <c r="S912" i="24" s="1"/>
  <c r="S913" i="24" s="1"/>
  <c r="S914" i="24" s="1"/>
  <c r="S915" i="24" s="1"/>
  <c r="S916" i="24" s="1"/>
  <c r="S917" i="24" s="1"/>
  <c r="S918" i="24" s="1"/>
  <c r="S919" i="24" s="1"/>
  <c r="S920" i="24" s="1"/>
  <c r="S921" i="24" s="1"/>
  <c r="S922" i="24" s="1"/>
  <c r="S923" i="24" s="1"/>
  <c r="S924" i="24" s="1"/>
  <c r="S925" i="24" s="1"/>
  <c r="S926" i="24" s="1"/>
  <c r="S927" i="24" s="1"/>
  <c r="S928" i="24" s="1"/>
  <c r="S929" i="24" s="1"/>
  <c r="S930" i="24" s="1"/>
  <c r="S931" i="24" s="1"/>
  <c r="S932" i="24" s="1"/>
  <c r="S933" i="24" s="1"/>
  <c r="S934" i="24" s="1"/>
  <c r="S935" i="24" s="1"/>
  <c r="S936" i="24" s="1"/>
  <c r="S937" i="24" s="1"/>
  <c r="S938" i="24" s="1"/>
  <c r="S939" i="24" s="1"/>
  <c r="S940" i="24" s="1"/>
  <c r="S941" i="24" s="1"/>
  <c r="S942" i="24" s="1"/>
  <c r="S943" i="24" s="1"/>
  <c r="S944" i="24" s="1"/>
  <c r="S945" i="24" s="1"/>
  <c r="S946" i="24" s="1"/>
  <c r="S947" i="24" s="1"/>
  <c r="S948" i="24" s="1"/>
  <c r="S949" i="24" s="1"/>
  <c r="S950" i="24" s="1"/>
  <c r="S951" i="24" s="1"/>
  <c r="S952" i="24" s="1"/>
  <c r="S953" i="24" s="1"/>
  <c r="S954" i="24" s="1"/>
  <c r="S955" i="24" s="1"/>
  <c r="S956" i="24" s="1"/>
  <c r="S957" i="24" s="1"/>
  <c r="S958" i="24" s="1"/>
  <c r="S959" i="24" s="1"/>
  <c r="S960" i="24" s="1"/>
  <c r="S961" i="24" s="1"/>
  <c r="S962" i="24" s="1"/>
  <c r="S963" i="24" s="1"/>
  <c r="S964" i="24" s="1"/>
  <c r="S965" i="24" s="1"/>
  <c r="S966" i="24" s="1"/>
  <c r="S967" i="24" s="1"/>
  <c r="S968" i="24" s="1"/>
  <c r="S969" i="24" s="1"/>
  <c r="S970" i="24" s="1"/>
  <c r="S971" i="24" s="1"/>
  <c r="S972" i="24" s="1"/>
  <c r="S973" i="24" s="1"/>
  <c r="S974" i="24" s="1"/>
  <c r="S975" i="24" s="1"/>
  <c r="S976" i="24" s="1"/>
  <c r="S977" i="24" s="1"/>
  <c r="S978" i="24" s="1"/>
  <c r="S979" i="24" s="1"/>
  <c r="S980" i="24" s="1"/>
  <c r="S981" i="24" s="1"/>
  <c r="S982" i="24" s="1"/>
  <c r="S983" i="24" s="1"/>
  <c r="S984" i="24" s="1"/>
  <c r="S985" i="24" s="1"/>
  <c r="S986" i="24" s="1"/>
  <c r="S987" i="24" s="1"/>
  <c r="S988" i="24" s="1"/>
  <c r="S989" i="24" s="1"/>
  <c r="S990" i="24" s="1"/>
  <c r="S991" i="24" s="1"/>
  <c r="S992" i="24" s="1"/>
  <c r="S993" i="24" s="1"/>
  <c r="S994" i="24" s="1"/>
  <c r="S995" i="24" s="1"/>
  <c r="S996" i="24" s="1"/>
  <c r="S997" i="24" s="1"/>
  <c r="S998" i="24" s="1"/>
  <c r="S999" i="24" s="1"/>
  <c r="S1000" i="24" s="1"/>
  <c r="S1001" i="24" s="1"/>
  <c r="S1002" i="24" s="1"/>
  <c r="S1003" i="24" s="1"/>
  <c r="S1004" i="24" s="1"/>
  <c r="S1005" i="24" s="1"/>
  <c r="S1006" i="24" s="1"/>
  <c r="S1007" i="24" s="1"/>
  <c r="S1008" i="24" s="1"/>
  <c r="S1009" i="24" s="1"/>
  <c r="S1010" i="24" s="1"/>
  <c r="S1011" i="24" s="1"/>
  <c r="S1012" i="24" s="1"/>
  <c r="S1013" i="24" s="1"/>
  <c r="S1014" i="24" s="1"/>
  <c r="S1015" i="24" s="1"/>
  <c r="S1016" i="24" s="1"/>
  <c r="S1017" i="24" s="1"/>
  <c r="S1018" i="24" s="1"/>
  <c r="S1019" i="24" s="1"/>
  <c r="S1020" i="24" s="1"/>
  <c r="S1021" i="24" s="1"/>
  <c r="S1022" i="24" s="1"/>
  <c r="S1023" i="24" s="1"/>
  <c r="S1024" i="24" s="1"/>
  <c r="S1025" i="24" s="1"/>
  <c r="S1026" i="24" s="1"/>
  <c r="S1027" i="24" s="1"/>
  <c r="S1028" i="24" s="1"/>
  <c r="S1029" i="24" s="1"/>
  <c r="S1030" i="24" s="1"/>
  <c r="S1031" i="24" s="1"/>
  <c r="S1032" i="24" s="1"/>
  <c r="S1033" i="24" s="1"/>
  <c r="S1034" i="24" s="1"/>
  <c r="S1035" i="24" s="1"/>
  <c r="S1036" i="24" s="1"/>
  <c r="S1037" i="24" s="1"/>
  <c r="S1038" i="24" s="1"/>
  <c r="S1039" i="24" s="1"/>
  <c r="S1040" i="24" s="1"/>
  <c r="S1041" i="24" s="1"/>
  <c r="S1042" i="24" s="1"/>
  <c r="S1043" i="24" s="1"/>
  <c r="S1044" i="24" s="1"/>
  <c r="S1045" i="24" s="1"/>
  <c r="S1046" i="24" s="1"/>
  <c r="S1047" i="24" s="1"/>
  <c r="S1048" i="24" s="1"/>
  <c r="S1049" i="24" s="1"/>
  <c r="S1050" i="24" s="1"/>
  <c r="S1051" i="24" s="1"/>
  <c r="S1052" i="24" s="1"/>
  <c r="S1053" i="24" s="1"/>
  <c r="S1054" i="24" s="1"/>
  <c r="S1055" i="24" s="1"/>
  <c r="S1056" i="24" s="1"/>
  <c r="S1057" i="24" s="1"/>
  <c r="S1058" i="24" s="1"/>
  <c r="S1059" i="24" s="1"/>
  <c r="S1060" i="24" s="1"/>
  <c r="S1061" i="24" s="1"/>
  <c r="S1062" i="24" s="1"/>
  <c r="S1063" i="24" s="1"/>
  <c r="S1064" i="24" s="1"/>
  <c r="S1065" i="24" s="1"/>
  <c r="S1066" i="24" s="1"/>
  <c r="S1067" i="24" s="1"/>
  <c r="S1068" i="24" s="1"/>
  <c r="S1069" i="24" s="1"/>
  <c r="S1070" i="24" s="1"/>
  <c r="S1071" i="24" s="1"/>
  <c r="S1072" i="24" s="1"/>
  <c r="S1073" i="24" s="1"/>
  <c r="S1074" i="24" s="1"/>
  <c r="S1075" i="24" s="1"/>
  <c r="S1076" i="24" s="1"/>
  <c r="S1077" i="24" s="1"/>
  <c r="S1078" i="24" s="1"/>
  <c r="S1079" i="24" s="1"/>
  <c r="S1080" i="24" s="1"/>
  <c r="S1081" i="24" s="1"/>
  <c r="S1082" i="24" s="1"/>
  <c r="S1083" i="24" s="1"/>
  <c r="S1084" i="24" s="1"/>
  <c r="S1085" i="24" s="1"/>
  <c r="S1086" i="24" s="1"/>
  <c r="S1087" i="24" s="1"/>
  <c r="S1088" i="24" s="1"/>
  <c r="S1089" i="24" s="1"/>
  <c r="S1090" i="24" s="1"/>
  <c r="S1091" i="24" s="1"/>
  <c r="S1092" i="24" s="1"/>
  <c r="S1093" i="24" s="1"/>
  <c r="S1094" i="24" s="1"/>
  <c r="S1095" i="24" s="1"/>
  <c r="S1096" i="24" s="1"/>
  <c r="S1097" i="24" s="1"/>
  <c r="S1098" i="24" s="1"/>
  <c r="S1099" i="24" s="1"/>
  <c r="S1100" i="24" s="1"/>
  <c r="S1101" i="24" s="1"/>
  <c r="S1102" i="24" s="1"/>
  <c r="S1103" i="24" s="1"/>
  <c r="S1104" i="24" s="1"/>
  <c r="S1105" i="24" s="1"/>
  <c r="S1106" i="24" s="1"/>
  <c r="S1107" i="24" s="1"/>
  <c r="S1108" i="24" s="1"/>
  <c r="S1109" i="24" s="1"/>
  <c r="S1110" i="24" s="1"/>
  <c r="S1111" i="24" s="1"/>
  <c r="S1112" i="24" s="1"/>
  <c r="S1113" i="24" s="1"/>
  <c r="S1114" i="24" s="1"/>
  <c r="S1115" i="24" s="1"/>
  <c r="S1116" i="24" s="1"/>
  <c r="S1117" i="24" s="1"/>
  <c r="S1118" i="24" s="1"/>
  <c r="S1119" i="24" s="1"/>
  <c r="S1120" i="24" s="1"/>
  <c r="S1121" i="24" s="1"/>
  <c r="S1122" i="24" s="1"/>
  <c r="S1123" i="24" s="1"/>
  <c r="S1124" i="24" s="1"/>
  <c r="S1125" i="24" s="1"/>
  <c r="S1126" i="24" s="1"/>
  <c r="S1127" i="24" s="1"/>
  <c r="S1128" i="24" s="1"/>
  <c r="S1129" i="24" s="1"/>
  <c r="S1130" i="24" s="1"/>
  <c r="S1131" i="24" s="1"/>
  <c r="S1132" i="24" s="1"/>
  <c r="S1133" i="24" s="1"/>
  <c r="S1134" i="24" s="1"/>
  <c r="S1135" i="24" s="1"/>
  <c r="S1136" i="24" s="1"/>
  <c r="S1137" i="24" s="1"/>
  <c r="S1138" i="24" s="1"/>
  <c r="S1139" i="24" s="1"/>
  <c r="S1140" i="24" s="1"/>
  <c r="S1141" i="24" s="1"/>
  <c r="S1142" i="24" s="1"/>
  <c r="S1143" i="24" s="1"/>
  <c r="S1144" i="24" s="1"/>
  <c r="S1145" i="24" s="1"/>
  <c r="S1146" i="24" s="1"/>
  <c r="S1147" i="24" s="1"/>
  <c r="S1148" i="24" s="1"/>
  <c r="S1149" i="24" s="1"/>
  <c r="S1150" i="24" s="1"/>
  <c r="S1151" i="24" s="1"/>
  <c r="S1152" i="24" s="1"/>
  <c r="S1153" i="24" s="1"/>
  <c r="S1154" i="24" s="1"/>
  <c r="S1155" i="24" s="1"/>
  <c r="S1156" i="24" s="1"/>
  <c r="S1157" i="24" s="1"/>
  <c r="S1158" i="24" s="1"/>
  <c r="S1159" i="24" s="1"/>
  <c r="S1160" i="24" s="1"/>
  <c r="S1161" i="24" s="1"/>
  <c r="S1162" i="24" s="1"/>
  <c r="S1163" i="24" s="1"/>
  <c r="S1164" i="24" s="1"/>
  <c r="S1165" i="24" s="1"/>
  <c r="S1166" i="24" s="1"/>
  <c r="S1167" i="24" s="1"/>
  <c r="S1168" i="24" s="1"/>
  <c r="S1169" i="24" s="1"/>
  <c r="S1170" i="24" s="1"/>
  <c r="S1171" i="24" s="1"/>
  <c r="S1172" i="24" s="1"/>
  <c r="S1173" i="24" s="1"/>
  <c r="S1174" i="24" s="1"/>
  <c r="S1175" i="24" s="1"/>
  <c r="S1176" i="24" s="1"/>
  <c r="S1177" i="24" s="1"/>
  <c r="S1178" i="24" s="1"/>
  <c r="S1179" i="24" s="1"/>
  <c r="S1180" i="24" s="1"/>
  <c r="S1181" i="24" s="1"/>
  <c r="S1182" i="24" s="1"/>
  <c r="S1183" i="24" s="1"/>
  <c r="S1184" i="24" s="1"/>
  <c r="S1185" i="24" s="1"/>
  <c r="S1186" i="24" s="1"/>
  <c r="S1187" i="24" s="1"/>
  <c r="S1188" i="24" s="1"/>
  <c r="S1189" i="24" s="1"/>
  <c r="S1190" i="24" s="1"/>
  <c r="S1191" i="24" s="1"/>
  <c r="S1192" i="24" s="1"/>
  <c r="S1193" i="24" s="1"/>
  <c r="S1194" i="24" s="1"/>
  <c r="S1195" i="24" s="1"/>
  <c r="S1196" i="24" s="1"/>
  <c r="S1197" i="24" s="1"/>
  <c r="S1198" i="24" s="1"/>
  <c r="S1199" i="24" s="1"/>
  <c r="S1200" i="24" s="1"/>
  <c r="S1201" i="24" s="1"/>
  <c r="S1202" i="24" s="1"/>
  <c r="S1203" i="24" s="1"/>
  <c r="S1204" i="24" s="1"/>
  <c r="S1205" i="24" s="1"/>
  <c r="S1206" i="24" s="1"/>
  <c r="S1207" i="24" s="1"/>
  <c r="S1208" i="24" s="1"/>
  <c r="S1209" i="24" s="1"/>
  <c r="S1210" i="24" s="1"/>
  <c r="S1211" i="24" s="1"/>
  <c r="S1212" i="24" s="1"/>
  <c r="S1213" i="24" s="1"/>
  <c r="S1214" i="24" s="1"/>
  <c r="S1215" i="24" s="1"/>
  <c r="S1216" i="24" s="1"/>
  <c r="S1217" i="24" s="1"/>
  <c r="S1218" i="24" s="1"/>
  <c r="S1219" i="24" s="1"/>
  <c r="S1220" i="24" s="1"/>
  <c r="S1221" i="24" s="1"/>
  <c r="S1222" i="24" s="1"/>
  <c r="S1223" i="24" s="1"/>
  <c r="S1224" i="24" s="1"/>
  <c r="S1225" i="24" s="1"/>
  <c r="S1226" i="24" s="1"/>
  <c r="S1227" i="24" s="1"/>
  <c r="S1228" i="24" s="1"/>
  <c r="S1229" i="24" s="1"/>
  <c r="S1230" i="24" s="1"/>
  <c r="S1231" i="24" s="1"/>
  <c r="S1232" i="24" s="1"/>
  <c r="S1233" i="24" s="1"/>
  <c r="S1234" i="24" s="1"/>
  <c r="S1235" i="24" s="1"/>
  <c r="S1236" i="24" s="1"/>
  <c r="S1237" i="24" s="1"/>
  <c r="S1238" i="24" s="1"/>
  <c r="S1239" i="24" s="1"/>
  <c r="S1240" i="24" s="1"/>
  <c r="S1241" i="24" s="1"/>
  <c r="S1242" i="24" s="1"/>
  <c r="S1243" i="24" s="1"/>
  <c r="S1244" i="24" s="1"/>
  <c r="S1245" i="24" s="1"/>
  <c r="S1246" i="24" s="1"/>
  <c r="S1247" i="24" s="1"/>
  <c r="S1248" i="24" s="1"/>
  <c r="S1249" i="24" s="1"/>
  <c r="S1250" i="24" s="1"/>
  <c r="S1251" i="24" s="1"/>
  <c r="S1252" i="24" s="1"/>
  <c r="S1253" i="24" s="1"/>
  <c r="S1254" i="24" s="1"/>
  <c r="S1255" i="24" s="1"/>
  <c r="S1256" i="24" s="1"/>
  <c r="S1257" i="24" s="1"/>
  <c r="S1258" i="24" s="1"/>
  <c r="S1259" i="24" s="1"/>
  <c r="S1260" i="24" s="1"/>
  <c r="S1261" i="24" s="1"/>
  <c r="S1262" i="24" s="1"/>
  <c r="F174" i="30" l="1"/>
  <c r="F173" i="30"/>
  <c r="F172" i="30"/>
  <c r="F171" i="30"/>
  <c r="F170" i="30"/>
  <c r="F169" i="30"/>
  <c r="F166" i="30"/>
  <c r="F165" i="30"/>
  <c r="F164" i="30"/>
  <c r="F163" i="30"/>
  <c r="F162" i="30"/>
  <c r="F161" i="30"/>
  <c r="F158" i="30"/>
  <c r="F157" i="30"/>
  <c r="F156" i="30"/>
  <c r="F155" i="30"/>
  <c r="F154" i="30"/>
  <c r="F153" i="30"/>
  <c r="F150" i="30"/>
  <c r="F149" i="30"/>
  <c r="F148" i="30"/>
  <c r="F147" i="30"/>
  <c r="F146" i="30"/>
  <c r="F145" i="30"/>
  <c r="A176" i="30"/>
  <c r="B176" i="30"/>
  <c r="F176" i="30"/>
  <c r="F194" i="12"/>
  <c r="F193" i="12"/>
  <c r="F192" i="12"/>
  <c r="F191" i="12"/>
  <c r="F190" i="12"/>
  <c r="F189" i="12"/>
  <c r="F186" i="12"/>
  <c r="F185" i="12"/>
  <c r="F184" i="12"/>
  <c r="F183" i="12"/>
  <c r="F182" i="12"/>
  <c r="F181" i="12"/>
  <c r="F178" i="12"/>
  <c r="F177" i="12"/>
  <c r="F176" i="12"/>
  <c r="F175" i="12"/>
  <c r="F174" i="12"/>
  <c r="F173" i="12"/>
  <c r="F170" i="12"/>
  <c r="F169" i="12"/>
  <c r="F168" i="12"/>
  <c r="F167" i="12"/>
  <c r="F166" i="12"/>
  <c r="F165" i="12"/>
  <c r="F196" i="12" s="1"/>
  <c r="A196" i="12"/>
  <c r="B196" i="12"/>
  <c r="A4" i="34" l="1"/>
  <c r="G47" i="21" l="1"/>
  <c r="I47" i="21" s="1"/>
  <c r="F47" i="21"/>
  <c r="G46" i="21"/>
  <c r="I46" i="21" s="1"/>
  <c r="F46" i="21"/>
  <c r="B22" i="21" l="1"/>
  <c r="G20" i="21" l="1"/>
  <c r="I20" i="21" s="1"/>
  <c r="F20" i="21"/>
  <c r="G75" i="16" l="1"/>
  <c r="G74" i="16"/>
  <c r="G73" i="16"/>
  <c r="G72" i="16"/>
  <c r="G71" i="16"/>
  <c r="G70" i="16"/>
  <c r="G65" i="16"/>
  <c r="G64" i="16"/>
  <c r="G63" i="16"/>
  <c r="G61" i="16"/>
  <c r="G60" i="16"/>
  <c r="G59" i="16"/>
  <c r="G58" i="16"/>
  <c r="G57" i="16"/>
  <c r="G56" i="16"/>
  <c r="G55" i="16"/>
  <c r="G53" i="16"/>
  <c r="G52" i="16"/>
  <c r="G51" i="16"/>
  <c r="G50" i="16"/>
  <c r="G49" i="16"/>
  <c r="G48" i="16"/>
  <c r="G46" i="16"/>
  <c r="G45" i="16"/>
  <c r="G44" i="16"/>
  <c r="G43" i="16"/>
  <c r="G42" i="16"/>
  <c r="G41" i="16"/>
  <c r="G40" i="16"/>
  <c r="G39" i="16"/>
  <c r="G38" i="16"/>
  <c r="G37" i="16"/>
  <c r="G36" i="16"/>
  <c r="G35" i="16"/>
  <c r="G34" i="16"/>
  <c r="G33" i="16"/>
  <c r="G32" i="16"/>
  <c r="G31" i="16"/>
  <c r="G30" i="16"/>
  <c r="G28" i="16"/>
  <c r="G27" i="16"/>
  <c r="G26" i="16"/>
  <c r="G25" i="16"/>
  <c r="G24" i="16"/>
  <c r="G23" i="16"/>
  <c r="G22" i="16"/>
  <c r="G21" i="16"/>
  <c r="G20" i="16"/>
  <c r="G18" i="16"/>
  <c r="G17" i="16"/>
  <c r="G16" i="16"/>
  <c r="G15" i="16"/>
  <c r="G14" i="16"/>
  <c r="G13" i="16"/>
  <c r="G12" i="16"/>
  <c r="G11" i="16"/>
  <c r="G174" i="30"/>
  <c r="G173" i="30"/>
  <c r="G172" i="30"/>
  <c r="G171" i="30"/>
  <c r="G170" i="30"/>
  <c r="G169" i="30"/>
  <c r="G166" i="30"/>
  <c r="G165" i="30"/>
  <c r="G164" i="30"/>
  <c r="G163" i="30"/>
  <c r="G162" i="30"/>
  <c r="G161" i="30"/>
  <c r="G158" i="30"/>
  <c r="G157" i="30"/>
  <c r="G156" i="30"/>
  <c r="G155" i="30"/>
  <c r="G154" i="30"/>
  <c r="G153" i="30"/>
  <c r="G150" i="30"/>
  <c r="G149" i="30"/>
  <c r="G148" i="30"/>
  <c r="G147" i="30"/>
  <c r="G146" i="30"/>
  <c r="G145" i="30"/>
  <c r="G139" i="30"/>
  <c r="G138" i="30"/>
  <c r="G137" i="30"/>
  <c r="G136" i="30"/>
  <c r="G135" i="30"/>
  <c r="G134" i="30"/>
  <c r="G133" i="30"/>
  <c r="G132" i="30"/>
  <c r="G130" i="30"/>
  <c r="G129" i="30"/>
  <c r="G128" i="30"/>
  <c r="G127" i="30"/>
  <c r="G126" i="30"/>
  <c r="G124" i="30"/>
  <c r="G123" i="30"/>
  <c r="G122" i="30"/>
  <c r="G121" i="30"/>
  <c r="G120" i="30"/>
  <c r="G119" i="30"/>
  <c r="G118" i="30"/>
  <c r="G112" i="30"/>
  <c r="G111" i="30"/>
  <c r="G110" i="30"/>
  <c r="G108" i="30"/>
  <c r="G105" i="30"/>
  <c r="G104" i="30"/>
  <c r="G102" i="30"/>
  <c r="G101" i="30"/>
  <c r="G100" i="30"/>
  <c r="G99" i="30"/>
  <c r="G96" i="30"/>
  <c r="G95" i="30"/>
  <c r="G92" i="30"/>
  <c r="G91" i="30"/>
  <c r="G90" i="30"/>
  <c r="G87" i="30"/>
  <c r="G86" i="30"/>
  <c r="G85" i="30"/>
  <c r="G80" i="30"/>
  <c r="G79" i="30"/>
  <c r="G71" i="30"/>
  <c r="G68" i="30"/>
  <c r="G66" i="30"/>
  <c r="G65" i="30"/>
  <c r="G61" i="30"/>
  <c r="G60" i="30"/>
  <c r="G59" i="30"/>
  <c r="G50" i="30"/>
  <c r="G49" i="30"/>
  <c r="G47" i="30"/>
  <c r="G43" i="30"/>
  <c r="G41" i="30"/>
  <c r="G40" i="30"/>
  <c r="G38" i="30"/>
  <c r="G35" i="30"/>
  <c r="G34" i="30"/>
  <c r="G33" i="30"/>
  <c r="G31" i="30"/>
  <c r="G28" i="30"/>
  <c r="G26" i="30"/>
  <c r="G25" i="30"/>
  <c r="G22" i="30"/>
  <c r="G19" i="30"/>
  <c r="G18" i="30"/>
  <c r="G17" i="30"/>
  <c r="G16" i="30"/>
  <c r="G15" i="30"/>
  <c r="G13" i="30"/>
  <c r="G12" i="30"/>
  <c r="G11" i="30"/>
  <c r="G86" i="29"/>
  <c r="G84" i="29"/>
  <c r="G82" i="29"/>
  <c r="G80" i="29"/>
  <c r="G78" i="29"/>
  <c r="G76" i="29"/>
  <c r="G74" i="29"/>
  <c r="G69" i="29"/>
  <c r="G68" i="29"/>
  <c r="G67" i="29"/>
  <c r="G64" i="29"/>
  <c r="G63" i="29"/>
  <c r="G62" i="29"/>
  <c r="G59" i="29"/>
  <c r="G58" i="29"/>
  <c r="G56" i="29"/>
  <c r="G55" i="29"/>
  <c r="G54" i="29"/>
  <c r="G51" i="29"/>
  <c r="G50" i="29"/>
  <c r="G49" i="29"/>
  <c r="G48" i="29"/>
  <c r="G47" i="29"/>
  <c r="G46" i="29"/>
  <c r="G45" i="29"/>
  <c r="G44" i="29"/>
  <c r="G43" i="29"/>
  <c r="G42" i="29"/>
  <c r="G41" i="29"/>
  <c r="G38" i="29"/>
  <c r="G33" i="29"/>
  <c r="G32" i="29"/>
  <c r="G31" i="29"/>
  <c r="G30" i="29"/>
  <c r="G27" i="29"/>
  <c r="G26" i="29"/>
  <c r="G25" i="29"/>
  <c r="G24" i="29"/>
  <c r="G21" i="29"/>
  <c r="G20" i="29"/>
  <c r="G19" i="29"/>
  <c r="G18" i="29"/>
  <c r="G15" i="29"/>
  <c r="G14" i="29"/>
  <c r="G13" i="29"/>
  <c r="G12" i="29"/>
  <c r="G145" i="25"/>
  <c r="G143" i="25"/>
  <c r="G141" i="25"/>
  <c r="G139" i="25"/>
  <c r="G137" i="25"/>
  <c r="G135" i="25"/>
  <c r="G133" i="25"/>
  <c r="G128" i="25"/>
  <c r="G126" i="25"/>
  <c r="G124" i="25"/>
  <c r="G122" i="25"/>
  <c r="G119" i="25"/>
  <c r="G118" i="25"/>
  <c r="G117" i="25"/>
  <c r="G115" i="25"/>
  <c r="G114" i="25"/>
  <c r="G113" i="25"/>
  <c r="G109" i="25"/>
  <c r="G107" i="25"/>
  <c r="G105" i="25"/>
  <c r="G101" i="25"/>
  <c r="G98" i="25"/>
  <c r="G97" i="25"/>
  <c r="G95" i="25"/>
  <c r="G93" i="25"/>
  <c r="G92" i="25"/>
  <c r="G89" i="25"/>
  <c r="G88" i="25"/>
  <c r="G87" i="25"/>
  <c r="G85" i="25"/>
  <c r="G84" i="25"/>
  <c r="G83" i="25"/>
  <c r="G82" i="25"/>
  <c r="G81" i="25"/>
  <c r="G80" i="25"/>
  <c r="G78" i="25"/>
  <c r="G77" i="25"/>
  <c r="G76" i="25"/>
  <c r="G75" i="25"/>
  <c r="G74" i="25"/>
  <c r="G73" i="25"/>
  <c r="G71" i="25"/>
  <c r="G70" i="25"/>
  <c r="G69" i="25"/>
  <c r="G68" i="25"/>
  <c r="G67" i="25"/>
  <c r="G66" i="25"/>
  <c r="G65" i="25"/>
  <c r="G64" i="25"/>
  <c r="G63" i="25"/>
  <c r="G60" i="25"/>
  <c r="G59" i="25"/>
  <c r="G58" i="25"/>
  <c r="G57" i="25"/>
  <c r="G56" i="25"/>
  <c r="G55" i="25"/>
  <c r="G54" i="25"/>
  <c r="G52" i="25"/>
  <c r="G51" i="25"/>
  <c r="G50" i="25"/>
  <c r="G49" i="25"/>
  <c r="G48" i="25"/>
  <c r="G47" i="25"/>
  <c r="G46" i="25"/>
  <c r="G43" i="25"/>
  <c r="G42" i="25"/>
  <c r="G41" i="25"/>
  <c r="G40" i="25"/>
  <c r="G38" i="25"/>
  <c r="G33" i="25"/>
  <c r="G32" i="25"/>
  <c r="G31" i="25"/>
  <c r="G30" i="25"/>
  <c r="G27" i="25"/>
  <c r="G26" i="25"/>
  <c r="G25" i="25"/>
  <c r="G24" i="25"/>
  <c r="G21" i="25"/>
  <c r="G20" i="25"/>
  <c r="G19" i="25"/>
  <c r="G18" i="25"/>
  <c r="G15" i="25"/>
  <c r="G14" i="25"/>
  <c r="G13" i="25"/>
  <c r="G12" i="25"/>
  <c r="G106" i="22"/>
  <c r="G104" i="22"/>
  <c r="G102" i="22"/>
  <c r="G100" i="22"/>
  <c r="G98" i="22"/>
  <c r="G96" i="22"/>
  <c r="G94" i="22"/>
  <c r="G89" i="22"/>
  <c r="G87" i="22"/>
  <c r="G85" i="22"/>
  <c r="G83" i="22"/>
  <c r="G80" i="22"/>
  <c r="G79" i="22"/>
  <c r="G78" i="22"/>
  <c r="G76" i="22"/>
  <c r="G75" i="22"/>
  <c r="G74" i="22"/>
  <c r="G70" i="22"/>
  <c r="G68" i="22"/>
  <c r="G66" i="22"/>
  <c r="G62" i="22"/>
  <c r="G61" i="22"/>
  <c r="G58" i="22"/>
  <c r="G55" i="22"/>
  <c r="G54" i="22"/>
  <c r="G52" i="22"/>
  <c r="G51" i="22"/>
  <c r="G49" i="22"/>
  <c r="G48" i="22"/>
  <c r="G45" i="22"/>
  <c r="G43" i="22"/>
  <c r="G39" i="22"/>
  <c r="G36" i="22"/>
  <c r="G33" i="22"/>
  <c r="G30" i="22"/>
  <c r="G25" i="22"/>
  <c r="G24" i="22"/>
  <c r="G21" i="22"/>
  <c r="G20" i="22"/>
  <c r="G17" i="22"/>
  <c r="G16" i="22"/>
  <c r="G13" i="22"/>
  <c r="G12" i="22"/>
  <c r="G54" i="21"/>
  <c r="G53" i="21"/>
  <c r="G50" i="21"/>
  <c r="G49" i="21"/>
  <c r="G45" i="21"/>
  <c r="G44" i="21"/>
  <c r="G43" i="21"/>
  <c r="G42" i="21"/>
  <c r="G38" i="21"/>
  <c r="G37" i="21"/>
  <c r="G33" i="21"/>
  <c r="G29" i="21"/>
  <c r="G28" i="21"/>
  <c r="G19" i="21"/>
  <c r="G18" i="21"/>
  <c r="G15" i="21"/>
  <c r="G14" i="21"/>
  <c r="G13" i="21"/>
  <c r="G12" i="21"/>
  <c r="G194" i="12"/>
  <c r="G193" i="12"/>
  <c r="G192" i="12"/>
  <c r="G191" i="12"/>
  <c r="G190" i="12"/>
  <c r="G189" i="12"/>
  <c r="G186" i="12"/>
  <c r="G185" i="12"/>
  <c r="G184" i="12"/>
  <c r="G183" i="12"/>
  <c r="G182" i="12"/>
  <c r="G181" i="12"/>
  <c r="G178" i="12"/>
  <c r="G177" i="12"/>
  <c r="G176" i="12"/>
  <c r="G175" i="12"/>
  <c r="G174" i="12"/>
  <c r="G173" i="12"/>
  <c r="G170" i="12"/>
  <c r="G169" i="12"/>
  <c r="G168" i="12"/>
  <c r="G167" i="12"/>
  <c r="G166" i="12"/>
  <c r="G165" i="12"/>
  <c r="G159" i="12"/>
  <c r="G158" i="12"/>
  <c r="G157" i="12"/>
  <c r="G156" i="12"/>
  <c r="G155" i="12"/>
  <c r="G154" i="12"/>
  <c r="G153" i="12"/>
  <c r="G152" i="12"/>
  <c r="G150" i="12"/>
  <c r="G149" i="12"/>
  <c r="G148" i="12"/>
  <c r="G147" i="12"/>
  <c r="G146" i="12"/>
  <c r="G144" i="12"/>
  <c r="G143" i="12"/>
  <c r="G142" i="12"/>
  <c r="G141" i="12"/>
  <c r="G140" i="12"/>
  <c r="G139" i="12"/>
  <c r="G133" i="12"/>
  <c r="G132" i="12"/>
  <c r="G131" i="12"/>
  <c r="G130" i="12"/>
  <c r="G129" i="12"/>
  <c r="G127" i="12"/>
  <c r="G126" i="12"/>
  <c r="G125" i="12"/>
  <c r="G124" i="12"/>
  <c r="G122" i="12"/>
  <c r="G121" i="12"/>
  <c r="G120" i="12"/>
  <c r="G119" i="12"/>
  <c r="G118" i="12"/>
  <c r="G117" i="12"/>
  <c r="G114" i="12"/>
  <c r="G113" i="12"/>
  <c r="G111" i="12"/>
  <c r="G109" i="12"/>
  <c r="G107" i="12"/>
  <c r="G102" i="12"/>
  <c r="G94" i="12"/>
  <c r="G93" i="12"/>
  <c r="G92" i="12"/>
  <c r="G91" i="12"/>
  <c r="G89" i="12"/>
  <c r="G88" i="12"/>
  <c r="G87" i="12"/>
  <c r="G85" i="12"/>
  <c r="G82" i="12"/>
  <c r="G80" i="12"/>
  <c r="G79" i="12"/>
  <c r="G77" i="12"/>
  <c r="G76" i="12"/>
  <c r="G75" i="12"/>
  <c r="G73" i="12"/>
  <c r="G72" i="12"/>
  <c r="G71" i="12"/>
  <c r="G68" i="12"/>
  <c r="G67" i="12"/>
  <c r="G66" i="12"/>
  <c r="G62" i="12"/>
  <c r="G61" i="12"/>
  <c r="G60" i="12"/>
  <c r="G59" i="12"/>
  <c r="G50" i="12"/>
  <c r="G49" i="12"/>
  <c r="G47" i="12"/>
  <c r="G43" i="12"/>
  <c r="G41" i="12"/>
  <c r="G40" i="12"/>
  <c r="G38" i="12"/>
  <c r="G35" i="12"/>
  <c r="G34" i="12"/>
  <c r="G33" i="12"/>
  <c r="G31" i="12"/>
  <c r="G28" i="12"/>
  <c r="G26" i="12"/>
  <c r="G25" i="12"/>
  <c r="G22" i="12"/>
  <c r="G19" i="12"/>
  <c r="G18" i="12"/>
  <c r="G17" i="12"/>
  <c r="G16" i="12"/>
  <c r="G15" i="12"/>
  <c r="G13" i="12"/>
  <c r="G12" i="12"/>
  <c r="G11" i="12"/>
  <c r="G61" i="19"/>
  <c r="G60" i="19"/>
  <c r="G59" i="19"/>
  <c r="G58" i="19"/>
  <c r="G57" i="19"/>
  <c r="G56" i="19"/>
  <c r="G54" i="19"/>
  <c r="G50" i="19"/>
  <c r="G49" i="19"/>
  <c r="G48" i="19"/>
  <c r="G47" i="19"/>
  <c r="G45" i="19"/>
  <c r="G42" i="19"/>
  <c r="G41" i="19"/>
  <c r="G38" i="19"/>
  <c r="G37" i="19"/>
  <c r="G34" i="19"/>
  <c r="G33" i="19"/>
  <c r="G32" i="19"/>
  <c r="G31" i="19"/>
  <c r="G28" i="19"/>
  <c r="G26" i="19"/>
  <c r="G25" i="19"/>
  <c r="G23" i="19"/>
  <c r="G20" i="19"/>
  <c r="G18" i="19"/>
  <c r="G14" i="19"/>
  <c r="G13" i="19"/>
  <c r="G12" i="19"/>
  <c r="G11" i="19"/>
  <c r="G10" i="19"/>
  <c r="G9" i="19"/>
  <c r="E8" i="27"/>
  <c r="H15" i="21" l="1"/>
  <c r="H71" i="21"/>
  <c r="J71" i="21" s="1"/>
  <c r="K71" i="21" s="1"/>
  <c r="L71" i="21" s="1"/>
  <c r="M71" i="21" s="1"/>
  <c r="O71" i="21" s="1"/>
  <c r="P71" i="21" s="1"/>
  <c r="R71" i="21" s="1"/>
  <c r="S71" i="21" s="1"/>
  <c r="H86" i="21"/>
  <c r="J86" i="21" s="1"/>
  <c r="K86" i="21" s="1"/>
  <c r="L86" i="21" s="1"/>
  <c r="M86" i="21" s="1"/>
  <c r="O86" i="21" s="1"/>
  <c r="P86" i="21" s="1"/>
  <c r="R86" i="21" s="1"/>
  <c r="S86" i="21" s="1"/>
  <c r="H72" i="21"/>
  <c r="J72" i="21" s="1"/>
  <c r="K72" i="21" s="1"/>
  <c r="L72" i="21" s="1"/>
  <c r="M72" i="21" s="1"/>
  <c r="O72" i="21" s="1"/>
  <c r="P72" i="21" s="1"/>
  <c r="R72" i="21" s="1"/>
  <c r="S72" i="21" s="1"/>
  <c r="H63" i="21"/>
  <c r="J63" i="21" s="1"/>
  <c r="K63" i="21" s="1"/>
  <c r="L63" i="21" s="1"/>
  <c r="M63" i="21" s="1"/>
  <c r="O63" i="21" s="1"/>
  <c r="P63" i="21" s="1"/>
  <c r="R63" i="21" s="1"/>
  <c r="S63" i="21" s="1"/>
  <c r="H97" i="21"/>
  <c r="J97" i="21" s="1"/>
  <c r="K97" i="21" s="1"/>
  <c r="L97" i="21" s="1"/>
  <c r="M97" i="21" s="1"/>
  <c r="H92" i="21"/>
  <c r="J92" i="21" s="1"/>
  <c r="K92" i="21" s="1"/>
  <c r="L92" i="21" s="1"/>
  <c r="M92" i="21" s="1"/>
  <c r="O92" i="21" s="1"/>
  <c r="P92" i="21" s="1"/>
  <c r="R92" i="21" s="1"/>
  <c r="S92" i="21" s="1"/>
  <c r="H87" i="21"/>
  <c r="J87" i="21" s="1"/>
  <c r="K87" i="21" s="1"/>
  <c r="L87" i="21" s="1"/>
  <c r="M87" i="21" s="1"/>
  <c r="O87" i="21" s="1"/>
  <c r="P87" i="21" s="1"/>
  <c r="R87" i="21" s="1"/>
  <c r="S87" i="21" s="1"/>
  <c r="H83" i="21"/>
  <c r="J83" i="21" s="1"/>
  <c r="K83" i="21" s="1"/>
  <c r="L83" i="21" s="1"/>
  <c r="M83" i="21" s="1"/>
  <c r="O83" i="21" s="1"/>
  <c r="P83" i="21" s="1"/>
  <c r="R83" i="21" s="1"/>
  <c r="S83" i="21" s="1"/>
  <c r="H78" i="21"/>
  <c r="J78" i="21" s="1"/>
  <c r="K78" i="21" s="1"/>
  <c r="L78" i="21" s="1"/>
  <c r="M78" i="21" s="1"/>
  <c r="O78" i="21" s="1"/>
  <c r="P78" i="21" s="1"/>
  <c r="H94" i="21"/>
  <c r="J94" i="21" s="1"/>
  <c r="K94" i="21" s="1"/>
  <c r="L94" i="21" s="1"/>
  <c r="M94" i="21" s="1"/>
  <c r="H93" i="21"/>
  <c r="J93" i="21" s="1"/>
  <c r="K93" i="21" s="1"/>
  <c r="L93" i="21" s="1"/>
  <c r="M93" i="21" s="1"/>
  <c r="O93" i="21" s="1"/>
  <c r="P93" i="21" s="1"/>
  <c r="H84" i="21"/>
  <c r="J84" i="21" s="1"/>
  <c r="K84" i="21" s="1"/>
  <c r="L84" i="21" s="1"/>
  <c r="M84" i="21" s="1"/>
  <c r="O84" i="21" s="1"/>
  <c r="P84" i="21" s="1"/>
  <c r="R84" i="21" s="1"/>
  <c r="S84" i="21" s="1"/>
  <c r="H80" i="21"/>
  <c r="J80" i="21" s="1"/>
  <c r="K80" i="21" s="1"/>
  <c r="L80" i="21" s="1"/>
  <c r="M80" i="21" s="1"/>
  <c r="O80" i="21" s="1"/>
  <c r="P80" i="21" s="1"/>
  <c r="H79" i="21"/>
  <c r="J79" i="21" s="1"/>
  <c r="K79" i="21" s="1"/>
  <c r="L79" i="21" s="1"/>
  <c r="M79" i="21" s="1"/>
  <c r="O79" i="21" s="1"/>
  <c r="P79" i="21" s="1"/>
  <c r="R79" i="21" s="1"/>
  <c r="S79" i="21" s="1"/>
  <c r="H76" i="21"/>
  <c r="J76" i="21" s="1"/>
  <c r="K76" i="21" s="1"/>
  <c r="L76" i="21" s="1"/>
  <c r="M76" i="21" s="1"/>
  <c r="H67" i="21"/>
  <c r="J67" i="21" s="1"/>
  <c r="K67" i="21" s="1"/>
  <c r="L67" i="21" s="1"/>
  <c r="M67" i="21" s="1"/>
  <c r="O67" i="21" s="1"/>
  <c r="P67" i="21" s="1"/>
  <c r="R67" i="21" s="1"/>
  <c r="S67" i="21" s="1"/>
  <c r="H95" i="21"/>
  <c r="J95" i="21" s="1"/>
  <c r="K95" i="21" s="1"/>
  <c r="L95" i="21" s="1"/>
  <c r="M95" i="21" s="1"/>
  <c r="O95" i="21" s="1"/>
  <c r="P95" i="21" s="1"/>
  <c r="R95" i="21" s="1"/>
  <c r="S95" i="21" s="1"/>
  <c r="H89" i="21"/>
  <c r="J89" i="21" s="1"/>
  <c r="K89" i="21" s="1"/>
  <c r="L89" i="21" s="1"/>
  <c r="M89" i="21" s="1"/>
  <c r="H81" i="21"/>
  <c r="J81" i="21" s="1"/>
  <c r="K81" i="21" s="1"/>
  <c r="L81" i="21" s="1"/>
  <c r="M81" i="21" s="1"/>
  <c r="O81" i="21" s="1"/>
  <c r="P81" i="21" s="1"/>
  <c r="R81" i="21" s="1"/>
  <c r="S81" i="21" s="1"/>
  <c r="H77" i="21"/>
  <c r="J77" i="21" s="1"/>
  <c r="K77" i="21" s="1"/>
  <c r="L77" i="21" s="1"/>
  <c r="M77" i="21" s="1"/>
  <c r="H62" i="21"/>
  <c r="J62" i="21" s="1"/>
  <c r="K62" i="21" s="1"/>
  <c r="L62" i="21" s="1"/>
  <c r="M62" i="21" s="1"/>
  <c r="H20" i="19"/>
  <c r="H9" i="19"/>
  <c r="H13" i="19"/>
  <c r="H23" i="19"/>
  <c r="H26" i="19"/>
  <c r="H33" i="19"/>
  <c r="H41" i="19"/>
  <c r="H48" i="19"/>
  <c r="H56" i="19"/>
  <c r="H60" i="19"/>
  <c r="H13" i="12"/>
  <c r="H16" i="12"/>
  <c r="H22" i="12"/>
  <c r="H31" i="12"/>
  <c r="H38" i="12"/>
  <c r="H47" i="12"/>
  <c r="H60" i="12"/>
  <c r="H67" i="12"/>
  <c r="H73" i="12"/>
  <c r="H79" i="12"/>
  <c r="H87" i="12"/>
  <c r="H92" i="12"/>
  <c r="H107" i="12"/>
  <c r="H114" i="12"/>
  <c r="H120" i="12"/>
  <c r="H125" i="12"/>
  <c r="H130" i="12"/>
  <c r="H139" i="12"/>
  <c r="H141" i="12"/>
  <c r="H146" i="12"/>
  <c r="H150" i="12"/>
  <c r="H155" i="12"/>
  <c r="H157" i="12"/>
  <c r="H166" i="12"/>
  <c r="H170" i="12"/>
  <c r="H176" i="12"/>
  <c r="H184" i="12"/>
  <c r="H47" i="21"/>
  <c r="J47" i="21" s="1"/>
  <c r="K47" i="21" s="1"/>
  <c r="L47" i="21" s="1"/>
  <c r="M47" i="21" s="1"/>
  <c r="O47" i="21" s="1"/>
  <c r="P47" i="21" s="1"/>
  <c r="R47" i="21" s="1"/>
  <c r="S47" i="21" s="1"/>
  <c r="H46" i="21"/>
  <c r="J46" i="21" s="1"/>
  <c r="K46" i="21" s="1"/>
  <c r="L46" i="21" s="1"/>
  <c r="M46" i="21" s="1"/>
  <c r="H20" i="21"/>
  <c r="J20" i="21" s="1"/>
  <c r="K20" i="21" s="1"/>
  <c r="L20" i="21" s="1"/>
  <c r="M20" i="21" s="1"/>
  <c r="O20" i="21" s="1"/>
  <c r="P20" i="21" s="1"/>
  <c r="R20" i="21" s="1"/>
  <c r="S20" i="21" s="1"/>
  <c r="H74" i="16"/>
  <c r="H72" i="16"/>
  <c r="H70" i="16"/>
  <c r="H65" i="16"/>
  <c r="H63" i="16"/>
  <c r="H61" i="16"/>
  <c r="H59" i="16"/>
  <c r="H57" i="16"/>
  <c r="H55" i="16"/>
  <c r="H53" i="16"/>
  <c r="H51" i="16"/>
  <c r="H49" i="16"/>
  <c r="H45" i="16"/>
  <c r="H43" i="16"/>
  <c r="H41" i="16"/>
  <c r="H39" i="16"/>
  <c r="H37" i="16"/>
  <c r="H35" i="16"/>
  <c r="H33" i="16"/>
  <c r="H31" i="16"/>
  <c r="H27" i="16"/>
  <c r="H25" i="16"/>
  <c r="H23" i="16"/>
  <c r="H21" i="16"/>
  <c r="H17" i="16"/>
  <c r="H15" i="16"/>
  <c r="H13" i="16"/>
  <c r="H11" i="16"/>
  <c r="H173" i="30"/>
  <c r="H171" i="30"/>
  <c r="H169" i="30"/>
  <c r="H165" i="30"/>
  <c r="H163" i="30"/>
  <c r="H161" i="30"/>
  <c r="H157" i="30"/>
  <c r="H155" i="30"/>
  <c r="H153" i="30"/>
  <c r="H149" i="30"/>
  <c r="H147" i="30"/>
  <c r="H145" i="30"/>
  <c r="H138" i="30"/>
  <c r="H136" i="30"/>
  <c r="H134" i="30"/>
  <c r="H132" i="30"/>
  <c r="H129" i="30"/>
  <c r="H127" i="30"/>
  <c r="H124" i="30"/>
  <c r="H122" i="30"/>
  <c r="H120" i="30"/>
  <c r="H118" i="30"/>
  <c r="H111" i="30"/>
  <c r="H108" i="30"/>
  <c r="H104" i="30"/>
  <c r="H101" i="30"/>
  <c r="H99" i="30"/>
  <c r="H95" i="30"/>
  <c r="H91" i="30"/>
  <c r="H87" i="30"/>
  <c r="H85" i="30"/>
  <c r="H79" i="30"/>
  <c r="H68" i="30"/>
  <c r="H65" i="30"/>
  <c r="H60" i="30"/>
  <c r="H50" i="30"/>
  <c r="H47" i="30"/>
  <c r="H41" i="30"/>
  <c r="H38" i="30"/>
  <c r="H34" i="30"/>
  <c r="H31" i="30"/>
  <c r="H26" i="30"/>
  <c r="H22" i="30"/>
  <c r="H18" i="30"/>
  <c r="H16" i="30"/>
  <c r="H13" i="30"/>
  <c r="H11" i="30"/>
  <c r="H84" i="29"/>
  <c r="H80" i="29"/>
  <c r="H76" i="29"/>
  <c r="H69" i="29"/>
  <c r="H67" i="29"/>
  <c r="H63" i="29"/>
  <c r="H75" i="16"/>
  <c r="H73" i="16"/>
  <c r="H71" i="16"/>
  <c r="H64" i="16"/>
  <c r="H60" i="16"/>
  <c r="H58" i="16"/>
  <c r="H56" i="16"/>
  <c r="H52" i="16"/>
  <c r="H50" i="16"/>
  <c r="H48" i="16"/>
  <c r="H46" i="16"/>
  <c r="H44" i="16"/>
  <c r="H42" i="16"/>
  <c r="H40" i="16"/>
  <c r="H38" i="16"/>
  <c r="H36" i="16"/>
  <c r="H34" i="16"/>
  <c r="H32" i="16"/>
  <c r="H30" i="16"/>
  <c r="H28" i="16"/>
  <c r="H26" i="16"/>
  <c r="H24" i="16"/>
  <c r="H22" i="16"/>
  <c r="H20" i="16"/>
  <c r="H18" i="16"/>
  <c r="H16" i="16"/>
  <c r="H14" i="16"/>
  <c r="H12" i="16"/>
  <c r="H174" i="30"/>
  <c r="H172" i="30"/>
  <c r="H170" i="30"/>
  <c r="H166" i="30"/>
  <c r="H164" i="30"/>
  <c r="H162" i="30"/>
  <c r="H158" i="30"/>
  <c r="H156" i="30"/>
  <c r="H154" i="30"/>
  <c r="H150" i="30"/>
  <c r="H148" i="30"/>
  <c r="H146" i="30"/>
  <c r="H139" i="30"/>
  <c r="H137" i="30"/>
  <c r="H135" i="30"/>
  <c r="H133" i="30"/>
  <c r="H130" i="30"/>
  <c r="H128" i="30"/>
  <c r="H126" i="30"/>
  <c r="H123" i="30"/>
  <c r="H121" i="30"/>
  <c r="H119" i="30"/>
  <c r="H112" i="30"/>
  <c r="H110" i="30"/>
  <c r="H105" i="30"/>
  <c r="H102" i="30"/>
  <c r="H100" i="30"/>
  <c r="H96" i="30"/>
  <c r="H92" i="30"/>
  <c r="H90" i="30"/>
  <c r="H86" i="30"/>
  <c r="H80" i="30"/>
  <c r="H71" i="30"/>
  <c r="H66" i="30"/>
  <c r="H61" i="30"/>
  <c r="H59" i="30"/>
  <c r="H49" i="30"/>
  <c r="H43" i="30"/>
  <c r="H40" i="30"/>
  <c r="H35" i="30"/>
  <c r="H33" i="30"/>
  <c r="H28" i="30"/>
  <c r="H25" i="30"/>
  <c r="H19" i="30"/>
  <c r="H17" i="30"/>
  <c r="H15" i="30"/>
  <c r="H12" i="30"/>
  <c r="H86" i="29"/>
  <c r="H82" i="29"/>
  <c r="H78" i="29"/>
  <c r="H62" i="29"/>
  <c r="H58" i="29"/>
  <c r="H55" i="29"/>
  <c r="H51" i="29"/>
  <c r="H49" i="29"/>
  <c r="H47" i="29"/>
  <c r="H45" i="29"/>
  <c r="H43" i="29"/>
  <c r="H41" i="29"/>
  <c r="H33" i="29"/>
  <c r="H31" i="29"/>
  <c r="H27" i="29"/>
  <c r="H25" i="29"/>
  <c r="H21" i="29"/>
  <c r="H19" i="29"/>
  <c r="H15" i="29"/>
  <c r="H13" i="29"/>
  <c r="H145" i="25"/>
  <c r="H141" i="25"/>
  <c r="H137" i="25"/>
  <c r="H133" i="25"/>
  <c r="H128" i="25"/>
  <c r="H124" i="25"/>
  <c r="H119" i="25"/>
  <c r="H117" i="25"/>
  <c r="H114" i="25"/>
  <c r="H109" i="25"/>
  <c r="H105" i="25"/>
  <c r="H98" i="25"/>
  <c r="H95" i="25"/>
  <c r="H92" i="25"/>
  <c r="H88" i="25"/>
  <c r="H85" i="25"/>
  <c r="H83" i="25"/>
  <c r="H81" i="25"/>
  <c r="H78" i="25"/>
  <c r="H76" i="25"/>
  <c r="H74" i="25"/>
  <c r="H71" i="25"/>
  <c r="H69" i="25"/>
  <c r="H67" i="25"/>
  <c r="H65" i="25"/>
  <c r="H63" i="25"/>
  <c r="H59" i="25"/>
  <c r="H57" i="25"/>
  <c r="H55" i="25"/>
  <c r="H52" i="25"/>
  <c r="H50" i="25"/>
  <c r="H48" i="25"/>
  <c r="H46" i="25"/>
  <c r="H42" i="25"/>
  <c r="H40" i="25"/>
  <c r="H33" i="25"/>
  <c r="H31" i="25"/>
  <c r="H27" i="25"/>
  <c r="H25" i="25"/>
  <c r="H21" i="25"/>
  <c r="H19" i="25"/>
  <c r="H15" i="25"/>
  <c r="H13" i="25"/>
  <c r="H106" i="22"/>
  <c r="H102" i="22"/>
  <c r="H98" i="22"/>
  <c r="H94" i="22"/>
  <c r="H87" i="22"/>
  <c r="H83" i="22"/>
  <c r="H79" i="22"/>
  <c r="H76" i="22"/>
  <c r="H74" i="22"/>
  <c r="H68" i="22"/>
  <c r="H62" i="22"/>
  <c r="H58" i="22"/>
  <c r="H54" i="22"/>
  <c r="H51" i="22"/>
  <c r="H48" i="22"/>
  <c r="H43" i="22"/>
  <c r="H36" i="22"/>
  <c r="H30" i="22"/>
  <c r="H24" i="22"/>
  <c r="H20" i="22"/>
  <c r="H16" i="22"/>
  <c r="H12" i="22"/>
  <c r="H53" i="21"/>
  <c r="H49" i="21"/>
  <c r="H42" i="21"/>
  <c r="H64" i="29"/>
  <c r="H68" i="29"/>
  <c r="H59" i="29"/>
  <c r="H56" i="29"/>
  <c r="H54" i="29"/>
  <c r="H50" i="29"/>
  <c r="H48" i="29"/>
  <c r="H46" i="29"/>
  <c r="H44" i="29"/>
  <c r="H42" i="29"/>
  <c r="H38" i="29"/>
  <c r="H32" i="29"/>
  <c r="H30" i="29"/>
  <c r="H26" i="29"/>
  <c r="H24" i="29"/>
  <c r="H20" i="29"/>
  <c r="H18" i="29"/>
  <c r="H14" i="29"/>
  <c r="H12" i="29"/>
  <c r="H143" i="25"/>
  <c r="H139" i="25"/>
  <c r="H135" i="25"/>
  <c r="H126" i="25"/>
  <c r="H122" i="25"/>
  <c r="H118" i="25"/>
  <c r="H115" i="25"/>
  <c r="H113" i="25"/>
  <c r="H107" i="25"/>
  <c r="H101" i="25"/>
  <c r="H97" i="25"/>
  <c r="H93" i="25"/>
  <c r="H89" i="25"/>
  <c r="H87" i="25"/>
  <c r="H84" i="25"/>
  <c r="H82" i="25"/>
  <c r="H80" i="25"/>
  <c r="H77" i="25"/>
  <c r="H75" i="25"/>
  <c r="H73" i="25"/>
  <c r="H70" i="25"/>
  <c r="H68" i="25"/>
  <c r="H66" i="25"/>
  <c r="H64" i="25"/>
  <c r="H60" i="25"/>
  <c r="H58" i="25"/>
  <c r="H56" i="25"/>
  <c r="H54" i="25"/>
  <c r="H51" i="25"/>
  <c r="H49" i="25"/>
  <c r="H47" i="25"/>
  <c r="H43" i="25"/>
  <c r="H41" i="25"/>
  <c r="H38" i="25"/>
  <c r="H32" i="25"/>
  <c r="H30" i="25"/>
  <c r="H26" i="25"/>
  <c r="H24" i="25"/>
  <c r="H20" i="25"/>
  <c r="H18" i="25"/>
  <c r="H14" i="25"/>
  <c r="H12" i="25"/>
  <c r="H104" i="22"/>
  <c r="H100" i="22"/>
  <c r="H96" i="22"/>
  <c r="H89" i="22"/>
  <c r="H85" i="22"/>
  <c r="H80" i="22"/>
  <c r="H78" i="22"/>
  <c r="H75" i="22"/>
  <c r="H70" i="22"/>
  <c r="H66" i="22"/>
  <c r="H61" i="22"/>
  <c r="H55" i="22"/>
  <c r="H52" i="22"/>
  <c r="H49" i="22"/>
  <c r="H45" i="22"/>
  <c r="H39" i="22"/>
  <c r="H33" i="22"/>
  <c r="H25" i="22"/>
  <c r="H21" i="22"/>
  <c r="H17" i="22"/>
  <c r="H13" i="22"/>
  <c r="H54" i="21"/>
  <c r="H50" i="21"/>
  <c r="H43" i="21"/>
  <c r="H74" i="29"/>
  <c r="H14" i="19"/>
  <c r="H32" i="19"/>
  <c r="H42" i="19"/>
  <c r="H54" i="19"/>
  <c r="H61" i="19"/>
  <c r="H17" i="12"/>
  <c r="H25" i="12"/>
  <c r="H35" i="12"/>
  <c r="H49" i="12"/>
  <c r="H66" i="12"/>
  <c r="H72" i="12"/>
  <c r="H77" i="12"/>
  <c r="H85" i="12"/>
  <c r="H93" i="12"/>
  <c r="H113" i="12"/>
  <c r="H119" i="12"/>
  <c r="H126" i="12"/>
  <c r="H133" i="12"/>
  <c r="H142" i="12"/>
  <c r="H149" i="12"/>
  <c r="H156" i="12"/>
  <c r="H165" i="12"/>
  <c r="H167" i="12"/>
  <c r="H169" i="12"/>
  <c r="H173" i="12"/>
  <c r="H175" i="12"/>
  <c r="H181" i="12"/>
  <c r="H183" i="12"/>
  <c r="H185" i="12"/>
  <c r="H189" i="12"/>
  <c r="H191" i="12"/>
  <c r="H193" i="12"/>
  <c r="H12" i="21"/>
  <c r="H14" i="21"/>
  <c r="H18" i="21"/>
  <c r="H28" i="21"/>
  <c r="H33" i="21"/>
  <c r="H38" i="21"/>
  <c r="H44" i="21"/>
  <c r="H12" i="19"/>
  <c r="H25" i="19"/>
  <c r="H28" i="19"/>
  <c r="H34" i="19"/>
  <c r="H38" i="19"/>
  <c r="H47" i="19"/>
  <c r="H49" i="19"/>
  <c r="H57" i="19"/>
  <c r="H59" i="19"/>
  <c r="H12" i="12"/>
  <c r="H15" i="12"/>
  <c r="H19" i="12"/>
  <c r="H28" i="12"/>
  <c r="H33" i="12"/>
  <c r="H40" i="12"/>
  <c r="H43" i="12"/>
  <c r="H59" i="12"/>
  <c r="H61" i="12"/>
  <c r="H68" i="12"/>
  <c r="H75" i="12"/>
  <c r="H80" i="12"/>
  <c r="H88" i="12"/>
  <c r="H91" i="12"/>
  <c r="H102" i="12"/>
  <c r="H109" i="12"/>
  <c r="H117" i="12"/>
  <c r="H121" i="12"/>
  <c r="H124" i="12"/>
  <c r="H129" i="12"/>
  <c r="H131" i="12"/>
  <c r="H140" i="12"/>
  <c r="H144" i="12"/>
  <c r="H147" i="12"/>
  <c r="H152" i="12"/>
  <c r="H154" i="12"/>
  <c r="H158" i="12"/>
  <c r="H177" i="12"/>
  <c r="H10" i="19"/>
  <c r="H11" i="19"/>
  <c r="H18" i="19"/>
  <c r="H31" i="19"/>
  <c r="H37" i="19"/>
  <c r="H45" i="19"/>
  <c r="H50" i="19"/>
  <c r="H58" i="19"/>
  <c r="H11" i="12"/>
  <c r="H18" i="12"/>
  <c r="H26" i="12"/>
  <c r="H34" i="12"/>
  <c r="H41" i="12"/>
  <c r="H50" i="12"/>
  <c r="H62" i="12"/>
  <c r="H71" i="12"/>
  <c r="H76" i="12"/>
  <c r="H82" i="12"/>
  <c r="H89" i="12"/>
  <c r="H94" i="12"/>
  <c r="H111" i="12"/>
  <c r="H118" i="12"/>
  <c r="H122" i="12"/>
  <c r="H127" i="12"/>
  <c r="H132" i="12"/>
  <c r="H143" i="12"/>
  <c r="H148" i="12"/>
  <c r="H153" i="12"/>
  <c r="H159" i="12"/>
  <c r="H168" i="12"/>
  <c r="H174" i="12"/>
  <c r="H178" i="12"/>
  <c r="H182" i="12"/>
  <c r="H186" i="12"/>
  <c r="H190" i="12"/>
  <c r="H192" i="12"/>
  <c r="H194" i="12"/>
  <c r="H13" i="21"/>
  <c r="H19" i="21"/>
  <c r="H29" i="21"/>
  <c r="H37" i="21"/>
  <c r="H45" i="21"/>
  <c r="A4" i="32"/>
  <c r="O76" i="21" l="1"/>
  <c r="P76" i="21" s="1"/>
  <c r="R76" i="21" s="1"/>
  <c r="S76" i="21" s="1"/>
  <c r="R93" i="21"/>
  <c r="S93" i="21" s="1"/>
  <c r="O89" i="21"/>
  <c r="P89" i="21" s="1"/>
  <c r="R89" i="21" s="1"/>
  <c r="S89" i="21" s="1"/>
  <c r="O94" i="21"/>
  <c r="P94" i="21"/>
  <c r="O62" i="21"/>
  <c r="P62" i="21" s="1"/>
  <c r="M99" i="21"/>
  <c r="D39" i="15" s="1"/>
  <c r="R80" i="21"/>
  <c r="S80" i="21" s="1"/>
  <c r="R78" i="21"/>
  <c r="S78" i="21" s="1"/>
  <c r="O97" i="21"/>
  <c r="P97" i="21" s="1"/>
  <c r="R97" i="21" s="1"/>
  <c r="S97" i="21" s="1"/>
  <c r="O77" i="21"/>
  <c r="P77" i="21" s="1"/>
  <c r="R77" i="21" s="1"/>
  <c r="S77" i="21" s="1"/>
  <c r="O46" i="21"/>
  <c r="P46" i="21" s="1"/>
  <c r="H54" i="15"/>
  <c r="H53" i="15"/>
  <c r="H52" i="15"/>
  <c r="H51" i="15"/>
  <c r="A5" i="33"/>
  <c r="A4" i="31"/>
  <c r="G12" i="33"/>
  <c r="G13" i="33"/>
  <c r="G14" i="33"/>
  <c r="G15" i="33"/>
  <c r="B16" i="33"/>
  <c r="G16" i="33"/>
  <c r="G20" i="33"/>
  <c r="G21" i="33"/>
  <c r="G22" i="33"/>
  <c r="G24" i="33" s="1"/>
  <c r="G23" i="33"/>
  <c r="B24" i="33"/>
  <c r="G28" i="33"/>
  <c r="G29" i="33"/>
  <c r="G30" i="33"/>
  <c r="G31" i="33"/>
  <c r="B32" i="33"/>
  <c r="G32" i="33"/>
  <c r="G36" i="33"/>
  <c r="G37" i="33"/>
  <c r="G38" i="33"/>
  <c r="G40" i="33" s="1"/>
  <c r="G39" i="33"/>
  <c r="B40" i="33"/>
  <c r="P99" i="21" l="1"/>
  <c r="F39" i="15" s="1"/>
  <c r="R62" i="21"/>
  <c r="R94" i="21"/>
  <c r="S94" i="21" s="1"/>
  <c r="O99" i="21"/>
  <c r="E39" i="15" s="1"/>
  <c r="R46" i="21"/>
  <c r="S46" i="21" s="1"/>
  <c r="H49" i="15"/>
  <c r="J63" i="16"/>
  <c r="I63" i="16"/>
  <c r="F63" i="16"/>
  <c r="R99" i="21" l="1"/>
  <c r="G39" i="15" s="1"/>
  <c r="J39" i="15" s="1"/>
  <c r="S62" i="21"/>
  <c r="S99" i="21" s="1"/>
  <c r="H39" i="15" s="1"/>
  <c r="K63" i="16"/>
  <c r="L63" i="16" s="1"/>
  <c r="M63" i="16" s="1"/>
  <c r="O63" i="16" s="1"/>
  <c r="P63" i="16" s="1"/>
  <c r="R63" i="16" l="1"/>
  <c r="S63" i="16" s="1"/>
  <c r="J75" i="16" l="1"/>
  <c r="I75" i="16"/>
  <c r="F75" i="16"/>
  <c r="J74" i="16"/>
  <c r="I74" i="16"/>
  <c r="F74" i="16"/>
  <c r="J73" i="16"/>
  <c r="I73" i="16"/>
  <c r="F73" i="16"/>
  <c r="J72" i="16"/>
  <c r="I72" i="16"/>
  <c r="F72" i="16"/>
  <c r="J71" i="16"/>
  <c r="I71" i="16"/>
  <c r="F71" i="16"/>
  <c r="J70" i="16"/>
  <c r="I70" i="16"/>
  <c r="F70" i="16"/>
  <c r="J65" i="16"/>
  <c r="I65" i="16"/>
  <c r="F65" i="16"/>
  <c r="J64" i="16"/>
  <c r="I64" i="16"/>
  <c r="F64" i="16"/>
  <c r="J61" i="16"/>
  <c r="I61" i="16"/>
  <c r="F61" i="16"/>
  <c r="J60" i="16"/>
  <c r="I60" i="16"/>
  <c r="F60" i="16"/>
  <c r="J59" i="16"/>
  <c r="I59" i="16"/>
  <c r="F59" i="16"/>
  <c r="J58" i="16"/>
  <c r="I58" i="16"/>
  <c r="F58" i="16"/>
  <c r="J57" i="16"/>
  <c r="I57" i="16"/>
  <c r="F57" i="16"/>
  <c r="J56" i="16"/>
  <c r="I56" i="16"/>
  <c r="F56" i="16"/>
  <c r="J55" i="16"/>
  <c r="I55" i="16"/>
  <c r="F55" i="16"/>
  <c r="J53" i="16"/>
  <c r="I53" i="16"/>
  <c r="F53" i="16"/>
  <c r="J52" i="16"/>
  <c r="I52" i="16"/>
  <c r="F52" i="16"/>
  <c r="J51" i="16"/>
  <c r="I51" i="16"/>
  <c r="F51" i="16"/>
  <c r="J50" i="16"/>
  <c r="I50" i="16"/>
  <c r="F50" i="16"/>
  <c r="J49" i="16"/>
  <c r="I49" i="16"/>
  <c r="F49" i="16"/>
  <c r="J48" i="16"/>
  <c r="I48" i="16"/>
  <c r="F48" i="16"/>
  <c r="J46" i="16"/>
  <c r="I46" i="16"/>
  <c r="F46" i="16"/>
  <c r="J45" i="16"/>
  <c r="I45" i="16"/>
  <c r="F45" i="16"/>
  <c r="J44" i="16"/>
  <c r="I44" i="16"/>
  <c r="F44" i="16"/>
  <c r="J43" i="16"/>
  <c r="I43" i="16"/>
  <c r="F43" i="16"/>
  <c r="J42" i="16"/>
  <c r="I42" i="16"/>
  <c r="F42" i="16"/>
  <c r="J41" i="16"/>
  <c r="I41" i="16"/>
  <c r="F41" i="16"/>
  <c r="J40" i="16"/>
  <c r="I40" i="16"/>
  <c r="F40" i="16"/>
  <c r="J39" i="16"/>
  <c r="I39" i="16"/>
  <c r="F39" i="16"/>
  <c r="J38" i="16"/>
  <c r="I38" i="16"/>
  <c r="F38" i="16"/>
  <c r="J37" i="16"/>
  <c r="I37" i="16"/>
  <c r="F37" i="16"/>
  <c r="J36" i="16"/>
  <c r="I36" i="16"/>
  <c r="F36" i="16"/>
  <c r="J35" i="16"/>
  <c r="I35" i="16"/>
  <c r="F35" i="16"/>
  <c r="J34" i="16"/>
  <c r="I34" i="16"/>
  <c r="F34" i="16"/>
  <c r="J33" i="16"/>
  <c r="I33" i="16"/>
  <c r="F33" i="16"/>
  <c r="J32" i="16"/>
  <c r="I32" i="16"/>
  <c r="F32" i="16"/>
  <c r="J31" i="16"/>
  <c r="I31" i="16"/>
  <c r="F31" i="16"/>
  <c r="J30" i="16"/>
  <c r="I30" i="16"/>
  <c r="F30" i="16"/>
  <c r="J28" i="16"/>
  <c r="I28" i="16"/>
  <c r="F28" i="16"/>
  <c r="J27" i="16"/>
  <c r="I27" i="16"/>
  <c r="F27" i="16"/>
  <c r="J26" i="16"/>
  <c r="I26" i="16"/>
  <c r="F26" i="16"/>
  <c r="J25" i="16"/>
  <c r="I25" i="16"/>
  <c r="F25" i="16"/>
  <c r="J24" i="16"/>
  <c r="I24" i="16"/>
  <c r="F24" i="16"/>
  <c r="J23" i="16"/>
  <c r="I23" i="16"/>
  <c r="F23" i="16"/>
  <c r="J22" i="16"/>
  <c r="I22" i="16"/>
  <c r="F22" i="16"/>
  <c r="J21" i="16"/>
  <c r="I21" i="16"/>
  <c r="F21" i="16"/>
  <c r="J20" i="16"/>
  <c r="I20" i="16"/>
  <c r="F20" i="16"/>
  <c r="J18" i="16"/>
  <c r="I18" i="16"/>
  <c r="F18" i="16"/>
  <c r="J17" i="16"/>
  <c r="I17" i="16"/>
  <c r="F17" i="16"/>
  <c r="J16" i="16"/>
  <c r="I16" i="16"/>
  <c r="F16" i="16"/>
  <c r="J15" i="16"/>
  <c r="I15" i="16"/>
  <c r="F15" i="16"/>
  <c r="J14" i="16"/>
  <c r="I14" i="16"/>
  <c r="F14" i="16"/>
  <c r="J13" i="16"/>
  <c r="I13" i="16"/>
  <c r="F13" i="16"/>
  <c r="J12" i="16"/>
  <c r="I12" i="16"/>
  <c r="F12" i="16"/>
  <c r="J11" i="16"/>
  <c r="I11" i="16"/>
  <c r="F11" i="16"/>
  <c r="J174" i="30"/>
  <c r="I174" i="30"/>
  <c r="J173" i="30"/>
  <c r="I173" i="30"/>
  <c r="J172" i="30"/>
  <c r="I172" i="30"/>
  <c r="J171" i="30"/>
  <c r="I171" i="30"/>
  <c r="J170" i="30"/>
  <c r="I170" i="30"/>
  <c r="J169" i="30"/>
  <c r="I169" i="30"/>
  <c r="J166" i="30"/>
  <c r="I166" i="30"/>
  <c r="J165" i="30"/>
  <c r="I165" i="30"/>
  <c r="J164" i="30"/>
  <c r="I164" i="30"/>
  <c r="J163" i="30"/>
  <c r="I163" i="30"/>
  <c r="J162" i="30"/>
  <c r="I162" i="30"/>
  <c r="J161" i="30"/>
  <c r="I161" i="30"/>
  <c r="J158" i="30"/>
  <c r="I158" i="30"/>
  <c r="J157" i="30"/>
  <c r="I157" i="30"/>
  <c r="J156" i="30"/>
  <c r="I156" i="30"/>
  <c r="J155" i="30"/>
  <c r="I155" i="30"/>
  <c r="J154" i="30"/>
  <c r="I154" i="30"/>
  <c r="J153" i="30"/>
  <c r="I153" i="30"/>
  <c r="J150" i="30"/>
  <c r="I150" i="30"/>
  <c r="J149" i="30"/>
  <c r="I149" i="30"/>
  <c r="J148" i="30"/>
  <c r="I148" i="30"/>
  <c r="J147" i="30"/>
  <c r="I147" i="30"/>
  <c r="J146" i="30"/>
  <c r="I146" i="30"/>
  <c r="J145" i="30"/>
  <c r="I145" i="30"/>
  <c r="J112" i="30"/>
  <c r="I112" i="30"/>
  <c r="F112" i="30"/>
  <c r="J111" i="30"/>
  <c r="I111" i="30"/>
  <c r="F111" i="30"/>
  <c r="J110" i="30"/>
  <c r="I110" i="30"/>
  <c r="F110" i="30"/>
  <c r="J101" i="25"/>
  <c r="I101" i="25"/>
  <c r="F101" i="25"/>
  <c r="J98" i="25"/>
  <c r="I98" i="25"/>
  <c r="F98" i="25"/>
  <c r="J97" i="25"/>
  <c r="I97" i="25"/>
  <c r="F97" i="25"/>
  <c r="J93" i="25"/>
  <c r="I93" i="25"/>
  <c r="F93" i="25"/>
  <c r="J92" i="25"/>
  <c r="I92" i="25"/>
  <c r="F92" i="25"/>
  <c r="J58" i="22"/>
  <c r="I58" i="22"/>
  <c r="F58" i="22"/>
  <c r="J55" i="22"/>
  <c r="I55" i="22"/>
  <c r="F55" i="22"/>
  <c r="J54" i="22"/>
  <c r="I54" i="22"/>
  <c r="F54" i="22"/>
  <c r="J49" i="22"/>
  <c r="I49" i="22"/>
  <c r="F49" i="22"/>
  <c r="J48" i="22"/>
  <c r="I48" i="22"/>
  <c r="F48" i="22"/>
  <c r="J54" i="21"/>
  <c r="I54" i="21"/>
  <c r="F54" i="21"/>
  <c r="J53" i="21"/>
  <c r="I53" i="21"/>
  <c r="F53" i="21"/>
  <c r="J19" i="21"/>
  <c r="I19" i="21"/>
  <c r="F19" i="21"/>
  <c r="J194" i="12"/>
  <c r="I194" i="12"/>
  <c r="J193" i="12"/>
  <c r="I193" i="12"/>
  <c r="J192" i="12"/>
  <c r="I192" i="12"/>
  <c r="J191" i="12"/>
  <c r="I191" i="12"/>
  <c r="J190" i="12"/>
  <c r="I190" i="12"/>
  <c r="J189" i="12"/>
  <c r="I189" i="12"/>
  <c r="J186" i="12"/>
  <c r="I186" i="12"/>
  <c r="J185" i="12"/>
  <c r="I185" i="12"/>
  <c r="J184" i="12"/>
  <c r="I184" i="12"/>
  <c r="J183" i="12"/>
  <c r="I183" i="12"/>
  <c r="J182" i="12"/>
  <c r="I182" i="12"/>
  <c r="J181" i="12"/>
  <c r="I181" i="12"/>
  <c r="J178" i="12"/>
  <c r="I178" i="12"/>
  <c r="J177" i="12"/>
  <c r="I177" i="12"/>
  <c r="J176" i="12"/>
  <c r="I176" i="12"/>
  <c r="J175" i="12"/>
  <c r="I175" i="12"/>
  <c r="J174" i="12"/>
  <c r="I174" i="12"/>
  <c r="J173" i="12"/>
  <c r="I173" i="12"/>
  <c r="J170" i="12"/>
  <c r="I170" i="12"/>
  <c r="J169" i="12"/>
  <c r="I169" i="12"/>
  <c r="J166" i="12"/>
  <c r="I166" i="12"/>
  <c r="J165" i="12"/>
  <c r="I165" i="12"/>
  <c r="J111" i="12"/>
  <c r="I111" i="12"/>
  <c r="F111" i="12"/>
  <c r="J89" i="12"/>
  <c r="I89" i="12"/>
  <c r="F89" i="12"/>
  <c r="J88" i="12"/>
  <c r="I88" i="12"/>
  <c r="F88" i="12"/>
  <c r="J87" i="12"/>
  <c r="I87" i="12"/>
  <c r="F87" i="12"/>
  <c r="J14" i="19"/>
  <c r="I14" i="19"/>
  <c r="F14" i="19"/>
  <c r="J13" i="19"/>
  <c r="I13" i="19"/>
  <c r="F13" i="19"/>
  <c r="J11" i="19"/>
  <c r="I11" i="19"/>
  <c r="F11" i="19"/>
  <c r="J9" i="19"/>
  <c r="I9" i="19"/>
  <c r="F9" i="19"/>
  <c r="A4" i="16"/>
  <c r="J127" i="12"/>
  <c r="I127" i="12"/>
  <c r="F127" i="12"/>
  <c r="J120" i="12"/>
  <c r="I120" i="12"/>
  <c r="F120" i="12"/>
  <c r="J114" i="12"/>
  <c r="I114" i="12"/>
  <c r="F114" i="12"/>
  <c r="J113" i="12"/>
  <c r="I113" i="12"/>
  <c r="F113" i="12"/>
  <c r="J68" i="12"/>
  <c r="I68" i="12"/>
  <c r="F68" i="12"/>
  <c r="J67" i="12"/>
  <c r="I67" i="12"/>
  <c r="F67" i="12"/>
  <c r="J66" i="12"/>
  <c r="I66" i="12"/>
  <c r="F66" i="12"/>
  <c r="J85" i="12"/>
  <c r="I85" i="12"/>
  <c r="F85" i="12"/>
  <c r="J61" i="19"/>
  <c r="I61" i="19"/>
  <c r="J60" i="19"/>
  <c r="I60" i="19"/>
  <c r="J59" i="19"/>
  <c r="I59" i="19"/>
  <c r="J58" i="19"/>
  <c r="I58" i="19"/>
  <c r="J57" i="19"/>
  <c r="I57" i="19"/>
  <c r="J56" i="19"/>
  <c r="I56" i="19"/>
  <c r="J54" i="19"/>
  <c r="I54" i="19"/>
  <c r="F61" i="19"/>
  <c r="F60" i="19"/>
  <c r="F59" i="19"/>
  <c r="F58" i="19"/>
  <c r="F57" i="19"/>
  <c r="F56" i="19"/>
  <c r="J122" i="12"/>
  <c r="I122" i="12"/>
  <c r="F122" i="12"/>
  <c r="J102" i="12"/>
  <c r="I102" i="12"/>
  <c r="F102" i="12"/>
  <c r="J31" i="19"/>
  <c r="I31" i="19"/>
  <c r="F31" i="19"/>
  <c r="J11" i="12"/>
  <c r="I11" i="12"/>
  <c r="D11" i="12"/>
  <c r="F11" i="12" s="1"/>
  <c r="J118" i="30"/>
  <c r="I118" i="30"/>
  <c r="J79" i="30"/>
  <c r="I79" i="30"/>
  <c r="J59" i="30"/>
  <c r="I59" i="30"/>
  <c r="J11" i="30"/>
  <c r="I11" i="30"/>
  <c r="D11" i="30"/>
  <c r="J159" i="12"/>
  <c r="I159" i="12"/>
  <c r="A141" i="30"/>
  <c r="A114" i="30"/>
  <c r="A73" i="30"/>
  <c r="A52" i="30"/>
  <c r="B56" i="21"/>
  <c r="J108" i="30"/>
  <c r="I108" i="30"/>
  <c r="F108" i="30"/>
  <c r="J124" i="30"/>
  <c r="I124" i="30"/>
  <c r="F124" i="30"/>
  <c r="J80" i="30"/>
  <c r="I80" i="30"/>
  <c r="F80" i="30"/>
  <c r="J96" i="30"/>
  <c r="I96" i="30"/>
  <c r="F96" i="30"/>
  <c r="J95" i="30"/>
  <c r="I95" i="30"/>
  <c r="F95" i="30"/>
  <c r="F59" i="30"/>
  <c r="F60" i="30"/>
  <c r="F61" i="30"/>
  <c r="F65" i="30"/>
  <c r="F66" i="30"/>
  <c r="F68" i="30"/>
  <c r="F71" i="30"/>
  <c r="J59" i="12"/>
  <c r="I59" i="12"/>
  <c r="F59" i="12"/>
  <c r="F60" i="12"/>
  <c r="F61" i="12"/>
  <c r="F62" i="12"/>
  <c r="F71" i="12"/>
  <c r="F72" i="12"/>
  <c r="F73" i="12"/>
  <c r="F75" i="12"/>
  <c r="F76" i="12"/>
  <c r="F77" i="12"/>
  <c r="F79" i="12"/>
  <c r="F80" i="12"/>
  <c r="F82" i="12"/>
  <c r="F91" i="12"/>
  <c r="F92" i="12"/>
  <c r="F93" i="12"/>
  <c r="F94" i="12"/>
  <c r="J68" i="30"/>
  <c r="I68" i="30"/>
  <c r="J82" i="12"/>
  <c r="I82" i="12"/>
  <c r="J75" i="12"/>
  <c r="I75" i="12"/>
  <c r="J71" i="12"/>
  <c r="I71" i="12"/>
  <c r="F118" i="30"/>
  <c r="F119" i="30"/>
  <c r="F120" i="30"/>
  <c r="F121" i="30"/>
  <c r="F122" i="30"/>
  <c r="F123" i="30"/>
  <c r="F126" i="30"/>
  <c r="F127" i="30"/>
  <c r="F128" i="30"/>
  <c r="F129" i="30"/>
  <c r="F130" i="30"/>
  <c r="F132" i="30"/>
  <c r="F133" i="30"/>
  <c r="F134" i="30"/>
  <c r="F135" i="30"/>
  <c r="F136" i="30"/>
  <c r="F137" i="30"/>
  <c r="F138" i="30"/>
  <c r="F139" i="30"/>
  <c r="B141" i="30"/>
  <c r="J139" i="30"/>
  <c r="I139" i="30"/>
  <c r="J138" i="30"/>
  <c r="I138" i="30"/>
  <c r="J137" i="30"/>
  <c r="I137" i="30"/>
  <c r="J136" i="30"/>
  <c r="I136" i="30"/>
  <c r="J135" i="30"/>
  <c r="I135" i="30"/>
  <c r="J134" i="30"/>
  <c r="I134" i="30"/>
  <c r="J133" i="30"/>
  <c r="I133" i="30"/>
  <c r="J132" i="30"/>
  <c r="I132" i="30"/>
  <c r="J130" i="30"/>
  <c r="I130" i="30"/>
  <c r="J129" i="30"/>
  <c r="I129" i="30"/>
  <c r="J128" i="30"/>
  <c r="I128" i="30"/>
  <c r="J127" i="30"/>
  <c r="I127" i="30"/>
  <c r="J126" i="30"/>
  <c r="I126" i="30"/>
  <c r="J123" i="30"/>
  <c r="I123" i="30"/>
  <c r="J122" i="30"/>
  <c r="I122" i="30"/>
  <c r="J121" i="30"/>
  <c r="I121" i="30"/>
  <c r="J120" i="30"/>
  <c r="I120" i="30"/>
  <c r="J119" i="30"/>
  <c r="I119" i="30"/>
  <c r="F79" i="30"/>
  <c r="F85" i="30"/>
  <c r="F86" i="30"/>
  <c r="F87" i="30"/>
  <c r="F90" i="30"/>
  <c r="F91" i="30"/>
  <c r="F92" i="30"/>
  <c r="F99" i="30"/>
  <c r="F100" i="30"/>
  <c r="F101" i="30"/>
  <c r="F102" i="30"/>
  <c r="F104" i="30"/>
  <c r="F105" i="30"/>
  <c r="B114" i="30"/>
  <c r="J105" i="30"/>
  <c r="I105" i="30"/>
  <c r="J104" i="30"/>
  <c r="I104" i="30"/>
  <c r="J102" i="30"/>
  <c r="I102" i="30"/>
  <c r="J101" i="30"/>
  <c r="I101" i="30"/>
  <c r="J100" i="30"/>
  <c r="I100" i="30"/>
  <c r="J99" i="30"/>
  <c r="I99" i="30"/>
  <c r="J92" i="30"/>
  <c r="I92" i="30"/>
  <c r="J91" i="30"/>
  <c r="I91" i="30"/>
  <c r="J90" i="30"/>
  <c r="I90" i="30"/>
  <c r="J87" i="30"/>
  <c r="I87" i="30"/>
  <c r="J86" i="30"/>
  <c r="I86" i="30"/>
  <c r="J85" i="30"/>
  <c r="I85" i="30"/>
  <c r="F11" i="30"/>
  <c r="D12" i="30"/>
  <c r="F12" i="30" s="1"/>
  <c r="D13" i="30"/>
  <c r="F13" i="30" s="1"/>
  <c r="D15" i="30"/>
  <c r="F15" i="30" s="1"/>
  <c r="D16" i="30"/>
  <c r="F16" i="30" s="1"/>
  <c r="D17" i="30"/>
  <c r="F17" i="30" s="1"/>
  <c r="D18" i="30"/>
  <c r="F18" i="30" s="1"/>
  <c r="D19" i="30"/>
  <c r="F19" i="30" s="1"/>
  <c r="D22" i="30"/>
  <c r="F22" i="30" s="1"/>
  <c r="D25" i="30"/>
  <c r="F25" i="30" s="1"/>
  <c r="D26" i="30"/>
  <c r="F26" i="30" s="1"/>
  <c r="D28" i="30"/>
  <c r="F28" i="30" s="1"/>
  <c r="D31" i="30"/>
  <c r="F31" i="30" s="1"/>
  <c r="D33" i="30"/>
  <c r="F33" i="30" s="1"/>
  <c r="D34" i="30"/>
  <c r="F34" i="30" s="1"/>
  <c r="D35" i="30"/>
  <c r="F35" i="30" s="1"/>
  <c r="D38" i="30"/>
  <c r="F38" i="30" s="1"/>
  <c r="D40" i="30"/>
  <c r="F40" i="30" s="1"/>
  <c r="D41" i="30"/>
  <c r="F41" i="30" s="1"/>
  <c r="D43" i="30"/>
  <c r="F43" i="30" s="1"/>
  <c r="D47" i="30"/>
  <c r="F47" i="30" s="1"/>
  <c r="D49" i="30"/>
  <c r="F49" i="30" s="1"/>
  <c r="D50" i="30"/>
  <c r="F50" i="30"/>
  <c r="J71" i="30"/>
  <c r="I71" i="30"/>
  <c r="J66" i="30"/>
  <c r="I66" i="30"/>
  <c r="J65" i="30"/>
  <c r="I65" i="30"/>
  <c r="J61" i="30"/>
  <c r="I61" i="30"/>
  <c r="J60" i="30"/>
  <c r="I60" i="30"/>
  <c r="J50" i="30"/>
  <c r="I50" i="30"/>
  <c r="J49" i="30"/>
  <c r="I49" i="30"/>
  <c r="J47" i="30"/>
  <c r="I47" i="30"/>
  <c r="J43" i="30"/>
  <c r="I43" i="30"/>
  <c r="J41" i="30"/>
  <c r="I41" i="30"/>
  <c r="J40" i="30"/>
  <c r="I40" i="30"/>
  <c r="J38" i="30"/>
  <c r="I38" i="30"/>
  <c r="J35" i="30"/>
  <c r="I35" i="30"/>
  <c r="J34" i="30"/>
  <c r="I34" i="30"/>
  <c r="J33" i="30"/>
  <c r="I33" i="30"/>
  <c r="J31" i="30"/>
  <c r="I31" i="30"/>
  <c r="J28" i="30"/>
  <c r="I28" i="30"/>
  <c r="J26" i="30"/>
  <c r="I26" i="30"/>
  <c r="J25" i="30"/>
  <c r="I25" i="30"/>
  <c r="J22" i="30"/>
  <c r="I22" i="30"/>
  <c r="J19" i="30"/>
  <c r="I19" i="30"/>
  <c r="J18" i="30"/>
  <c r="I18" i="30"/>
  <c r="J17" i="30"/>
  <c r="I17" i="30"/>
  <c r="J16" i="30"/>
  <c r="I16" i="30"/>
  <c r="J15" i="30"/>
  <c r="I15" i="30"/>
  <c r="J13" i="30"/>
  <c r="I13" i="30"/>
  <c r="J12" i="30"/>
  <c r="I12" i="30"/>
  <c r="A4" i="30"/>
  <c r="A87" i="29"/>
  <c r="J67" i="29"/>
  <c r="I67" i="29"/>
  <c r="B87" i="29"/>
  <c r="B107" i="22"/>
  <c r="B146" i="25"/>
  <c r="J12" i="21"/>
  <c r="I12" i="21"/>
  <c r="F12" i="21"/>
  <c r="F13" i="21"/>
  <c r="F14" i="21"/>
  <c r="F15" i="21"/>
  <c r="F18" i="21"/>
  <c r="J15" i="21"/>
  <c r="I15" i="21"/>
  <c r="J14" i="21"/>
  <c r="I14" i="21"/>
  <c r="J13" i="21"/>
  <c r="I13" i="21"/>
  <c r="J12" i="25"/>
  <c r="I12" i="25"/>
  <c r="J64" i="29"/>
  <c r="I64" i="29"/>
  <c r="F64" i="29"/>
  <c r="J63" i="29"/>
  <c r="I63" i="29"/>
  <c r="F63" i="29"/>
  <c r="J62" i="29"/>
  <c r="I62" i="29"/>
  <c r="F62" i="29"/>
  <c r="J59" i="29"/>
  <c r="I59" i="29"/>
  <c r="F59" i="29"/>
  <c r="J58" i="29"/>
  <c r="I58" i="29"/>
  <c r="F58" i="29"/>
  <c r="J69" i="29"/>
  <c r="I69" i="29"/>
  <c r="F69" i="29"/>
  <c r="J68" i="29"/>
  <c r="I68" i="29"/>
  <c r="F68" i="29"/>
  <c r="J56" i="29"/>
  <c r="I56" i="29"/>
  <c r="F56" i="29"/>
  <c r="J55" i="29"/>
  <c r="I55" i="29"/>
  <c r="F55" i="29"/>
  <c r="J54" i="29"/>
  <c r="I54" i="29"/>
  <c r="F54" i="29"/>
  <c r="J51" i="29"/>
  <c r="I51" i="29"/>
  <c r="F51" i="29"/>
  <c r="J50" i="29"/>
  <c r="I50" i="29"/>
  <c r="F50" i="29"/>
  <c r="J49" i="29"/>
  <c r="I49" i="29"/>
  <c r="F49" i="29"/>
  <c r="J48" i="29"/>
  <c r="I48" i="29"/>
  <c r="F48" i="29"/>
  <c r="J47" i="29"/>
  <c r="I47" i="29"/>
  <c r="F47" i="29"/>
  <c r="J46" i="29"/>
  <c r="I46" i="29"/>
  <c r="F46" i="29"/>
  <c r="J45" i="29"/>
  <c r="I45" i="29"/>
  <c r="F45" i="29"/>
  <c r="J44" i="29"/>
  <c r="I44" i="29"/>
  <c r="F44" i="29"/>
  <c r="J43" i="29"/>
  <c r="I43" i="29"/>
  <c r="F43" i="29"/>
  <c r="J42" i="29"/>
  <c r="I42" i="29"/>
  <c r="F42" i="29"/>
  <c r="A4" i="29"/>
  <c r="A4" i="25"/>
  <c r="A4" i="22"/>
  <c r="A4" i="21"/>
  <c r="A4" i="12"/>
  <c r="A4" i="19"/>
  <c r="A4" i="23"/>
  <c r="F67" i="29"/>
  <c r="F74" i="29"/>
  <c r="F76" i="29"/>
  <c r="F78" i="29"/>
  <c r="F80" i="29"/>
  <c r="F82" i="29"/>
  <c r="F84" i="29"/>
  <c r="F86" i="29"/>
  <c r="J86" i="29"/>
  <c r="I86" i="29"/>
  <c r="J84" i="29"/>
  <c r="I84" i="29"/>
  <c r="J82" i="29"/>
  <c r="I82" i="29"/>
  <c r="J80" i="29"/>
  <c r="I80" i="29"/>
  <c r="J78" i="29"/>
  <c r="I78" i="29"/>
  <c r="J76" i="29"/>
  <c r="I76" i="29"/>
  <c r="J74" i="29"/>
  <c r="I74" i="29"/>
  <c r="J41" i="29"/>
  <c r="I41" i="29"/>
  <c r="F41" i="29"/>
  <c r="J38" i="29"/>
  <c r="I38" i="29"/>
  <c r="F38" i="29"/>
  <c r="J33" i="29"/>
  <c r="I33" i="29"/>
  <c r="F33" i="29"/>
  <c r="J32" i="29"/>
  <c r="I32" i="29"/>
  <c r="F32" i="29"/>
  <c r="J31" i="29"/>
  <c r="I31" i="29"/>
  <c r="F31" i="29"/>
  <c r="J30" i="29"/>
  <c r="I30" i="29"/>
  <c r="F30" i="29"/>
  <c r="J27" i="29"/>
  <c r="I27" i="29"/>
  <c r="F27" i="29"/>
  <c r="J26" i="29"/>
  <c r="I26" i="29"/>
  <c r="F26" i="29"/>
  <c r="J25" i="29"/>
  <c r="I25" i="29"/>
  <c r="F25" i="29"/>
  <c r="J24" i="29"/>
  <c r="I24" i="29"/>
  <c r="F24" i="29"/>
  <c r="J21" i="29"/>
  <c r="I21" i="29"/>
  <c r="F21" i="29"/>
  <c r="J20" i="29"/>
  <c r="I20" i="29"/>
  <c r="F20" i="29"/>
  <c r="J19" i="29"/>
  <c r="I19" i="29"/>
  <c r="F19" i="29"/>
  <c r="J18" i="29"/>
  <c r="I18" i="29"/>
  <c r="F18" i="29"/>
  <c r="J15" i="29"/>
  <c r="I15" i="29"/>
  <c r="F15" i="29"/>
  <c r="J14" i="29"/>
  <c r="I14" i="29"/>
  <c r="F14" i="29"/>
  <c r="J13" i="29"/>
  <c r="I13" i="29"/>
  <c r="F13" i="29"/>
  <c r="J12" i="29"/>
  <c r="I12" i="29"/>
  <c r="F12" i="29"/>
  <c r="J85" i="25"/>
  <c r="I85" i="25"/>
  <c r="F85" i="25"/>
  <c r="J78" i="25"/>
  <c r="I78" i="25"/>
  <c r="F78" i="25"/>
  <c r="J71" i="25"/>
  <c r="I71" i="25"/>
  <c r="F71" i="25"/>
  <c r="J70" i="25"/>
  <c r="I70" i="25"/>
  <c r="F70" i="25"/>
  <c r="J60" i="25"/>
  <c r="I60" i="25"/>
  <c r="F60" i="25"/>
  <c r="J52" i="25"/>
  <c r="I52" i="25"/>
  <c r="F52" i="25"/>
  <c r="J43" i="25"/>
  <c r="I43" i="25"/>
  <c r="F43" i="25"/>
  <c r="J42" i="25"/>
  <c r="I42" i="25"/>
  <c r="F42" i="25"/>
  <c r="J41" i="25"/>
  <c r="I41" i="25"/>
  <c r="F41" i="25"/>
  <c r="J40" i="25"/>
  <c r="I40" i="25"/>
  <c r="F40" i="25"/>
  <c r="D12" i="12"/>
  <c r="F12" i="12"/>
  <c r="D13" i="12"/>
  <c r="F13" i="12" s="1"/>
  <c r="D15" i="12"/>
  <c r="F15" i="12"/>
  <c r="D16" i="12"/>
  <c r="F16" i="12"/>
  <c r="D17" i="12"/>
  <c r="F17" i="12"/>
  <c r="D18" i="12"/>
  <c r="F18" i="12"/>
  <c r="D19" i="12"/>
  <c r="F19" i="12"/>
  <c r="D22" i="12"/>
  <c r="F22" i="12"/>
  <c r="D25" i="12"/>
  <c r="F25" i="12"/>
  <c r="D26" i="12"/>
  <c r="F26" i="12" s="1"/>
  <c r="D28" i="12"/>
  <c r="F28" i="12"/>
  <c r="D31" i="12"/>
  <c r="F31" i="12" s="1"/>
  <c r="D33" i="12"/>
  <c r="F33" i="12"/>
  <c r="D34" i="12"/>
  <c r="F34" i="12" s="1"/>
  <c r="D35" i="12"/>
  <c r="F35" i="12"/>
  <c r="D38" i="12"/>
  <c r="F38" i="12"/>
  <c r="D40" i="12"/>
  <c r="F40" i="12"/>
  <c r="D41" i="12"/>
  <c r="F41" i="12"/>
  <c r="D43" i="12"/>
  <c r="F43" i="12"/>
  <c r="D47" i="12"/>
  <c r="F47" i="12"/>
  <c r="D49" i="12"/>
  <c r="F49" i="12"/>
  <c r="D50" i="12"/>
  <c r="F50" i="12"/>
  <c r="J50" i="12"/>
  <c r="I50" i="12"/>
  <c r="J49" i="12"/>
  <c r="I49" i="12"/>
  <c r="J47" i="12"/>
  <c r="I47" i="12"/>
  <c r="J43" i="12"/>
  <c r="I43" i="12"/>
  <c r="J41" i="12"/>
  <c r="I41" i="12"/>
  <c r="J40" i="12"/>
  <c r="I40" i="12"/>
  <c r="J38" i="12"/>
  <c r="I38" i="12"/>
  <c r="J35" i="12"/>
  <c r="I35" i="12"/>
  <c r="J34" i="12"/>
  <c r="I34" i="12"/>
  <c r="J33" i="12"/>
  <c r="I33" i="12"/>
  <c r="J31" i="12"/>
  <c r="I31" i="12"/>
  <c r="J28" i="12"/>
  <c r="I28" i="12"/>
  <c r="J26" i="12"/>
  <c r="I26" i="12"/>
  <c r="J25" i="12"/>
  <c r="I25" i="12"/>
  <c r="J22" i="12"/>
  <c r="I22" i="12"/>
  <c r="J19" i="12"/>
  <c r="I19" i="12"/>
  <c r="J18" i="12"/>
  <c r="I18" i="12"/>
  <c r="J17" i="12"/>
  <c r="I17" i="12"/>
  <c r="J16" i="12"/>
  <c r="I16" i="12"/>
  <c r="J15" i="12"/>
  <c r="I15" i="12"/>
  <c r="J13" i="12"/>
  <c r="I13" i="12"/>
  <c r="J12" i="12"/>
  <c r="I12" i="12"/>
  <c r="J18" i="19"/>
  <c r="I18" i="19"/>
  <c r="F18" i="19"/>
  <c r="J34" i="19"/>
  <c r="I34" i="19"/>
  <c r="F34" i="19"/>
  <c r="J33" i="19"/>
  <c r="I33" i="19"/>
  <c r="F33" i="19"/>
  <c r="J32" i="19"/>
  <c r="I32" i="19"/>
  <c r="F32" i="19"/>
  <c r="F54" i="19"/>
  <c r="J38" i="19"/>
  <c r="I38" i="19"/>
  <c r="F38" i="19"/>
  <c r="A2" i="27"/>
  <c r="J168" i="12"/>
  <c r="I168" i="12"/>
  <c r="J167" i="12"/>
  <c r="I167" i="12"/>
  <c r="J158" i="12"/>
  <c r="I158" i="12"/>
  <c r="J157" i="12"/>
  <c r="I157" i="12"/>
  <c r="J156" i="12"/>
  <c r="I156" i="12"/>
  <c r="J155" i="12"/>
  <c r="I155" i="12"/>
  <c r="J154" i="12"/>
  <c r="I154" i="12"/>
  <c r="J153" i="12"/>
  <c r="I153" i="12"/>
  <c r="J152" i="12"/>
  <c r="I152" i="12"/>
  <c r="J150" i="12"/>
  <c r="I150" i="12"/>
  <c r="J149" i="12"/>
  <c r="I149" i="12"/>
  <c r="J148" i="12"/>
  <c r="I148" i="12"/>
  <c r="J147" i="12"/>
  <c r="I147" i="12"/>
  <c r="J146" i="12"/>
  <c r="I146" i="12"/>
  <c r="J144" i="12"/>
  <c r="I144" i="12"/>
  <c r="J143" i="12"/>
  <c r="I143" i="12"/>
  <c r="J142" i="12"/>
  <c r="I142" i="12"/>
  <c r="J141" i="12"/>
  <c r="I141" i="12"/>
  <c r="J140" i="12"/>
  <c r="I140" i="12"/>
  <c r="J139" i="12"/>
  <c r="I139" i="12"/>
  <c r="F159" i="12"/>
  <c r="F158" i="12"/>
  <c r="F157" i="12"/>
  <c r="F156" i="12"/>
  <c r="F155" i="12"/>
  <c r="F154" i="12"/>
  <c r="F153" i="12"/>
  <c r="F152" i="12"/>
  <c r="F144" i="12"/>
  <c r="F143" i="12"/>
  <c r="F142" i="12"/>
  <c r="F141" i="12"/>
  <c r="F140" i="12"/>
  <c r="F139" i="12"/>
  <c r="J133" i="12"/>
  <c r="I133" i="12"/>
  <c r="J132" i="12"/>
  <c r="I132" i="12"/>
  <c r="J126" i="12"/>
  <c r="I126" i="12"/>
  <c r="F133" i="12"/>
  <c r="F132" i="12"/>
  <c r="F126" i="12"/>
  <c r="J94" i="12"/>
  <c r="I94" i="12"/>
  <c r="J93" i="12"/>
  <c r="I93" i="12"/>
  <c r="J92" i="12"/>
  <c r="I92" i="12"/>
  <c r="J91" i="12"/>
  <c r="I91" i="12"/>
  <c r="F146" i="12"/>
  <c r="F147" i="12"/>
  <c r="F148" i="12"/>
  <c r="F149" i="12"/>
  <c r="F150" i="12"/>
  <c r="J20" i="19"/>
  <c r="I20" i="19"/>
  <c r="F20" i="19"/>
  <c r="J130" i="12"/>
  <c r="I130" i="12"/>
  <c r="F130" i="12"/>
  <c r="J129" i="12"/>
  <c r="I129" i="12"/>
  <c r="F129" i="12"/>
  <c r="F107" i="12"/>
  <c r="F109" i="12"/>
  <c r="F117" i="12"/>
  <c r="F118" i="12"/>
  <c r="F119" i="12"/>
  <c r="F121" i="12"/>
  <c r="F124" i="12"/>
  <c r="F125" i="12"/>
  <c r="J50" i="21"/>
  <c r="I50" i="21"/>
  <c r="F50" i="21"/>
  <c r="J49" i="21"/>
  <c r="I49" i="21"/>
  <c r="F49" i="21"/>
  <c r="J145" i="25"/>
  <c r="I145" i="25"/>
  <c r="J143" i="25"/>
  <c r="I143" i="25"/>
  <c r="J141" i="25"/>
  <c r="I141" i="25"/>
  <c r="J139" i="25"/>
  <c r="I139" i="25"/>
  <c r="J137" i="25"/>
  <c r="I137" i="25"/>
  <c r="J135" i="25"/>
  <c r="I135" i="25"/>
  <c r="J133" i="25"/>
  <c r="I133" i="25"/>
  <c r="J128" i="25"/>
  <c r="I128" i="25"/>
  <c r="J126" i="25"/>
  <c r="I126" i="25"/>
  <c r="J124" i="25"/>
  <c r="I124" i="25"/>
  <c r="J122" i="25"/>
  <c r="I122" i="25"/>
  <c r="J119" i="25"/>
  <c r="I119" i="25"/>
  <c r="J118" i="25"/>
  <c r="I118" i="25"/>
  <c r="J117" i="25"/>
  <c r="I117" i="25"/>
  <c r="J115" i="25"/>
  <c r="I115" i="25"/>
  <c r="J114" i="25"/>
  <c r="I114" i="25"/>
  <c r="J113" i="25"/>
  <c r="I113" i="25"/>
  <c r="J109" i="25"/>
  <c r="I109" i="25"/>
  <c r="J107" i="25"/>
  <c r="I107" i="25"/>
  <c r="J105" i="25"/>
  <c r="I105" i="25"/>
  <c r="J95" i="25"/>
  <c r="I95" i="25"/>
  <c r="J89" i="25"/>
  <c r="I89" i="25"/>
  <c r="J88" i="25"/>
  <c r="I88" i="25"/>
  <c r="J87" i="25"/>
  <c r="I87" i="25"/>
  <c r="J84" i="25"/>
  <c r="I84" i="25"/>
  <c r="J83" i="25"/>
  <c r="I83" i="25"/>
  <c r="J82" i="25"/>
  <c r="I82" i="25"/>
  <c r="J81" i="25"/>
  <c r="I81" i="25"/>
  <c r="J80" i="25"/>
  <c r="I80" i="25"/>
  <c r="J77" i="25"/>
  <c r="I77" i="25"/>
  <c r="J76" i="25"/>
  <c r="I76" i="25"/>
  <c r="J75" i="25"/>
  <c r="I75" i="25"/>
  <c r="J74" i="25"/>
  <c r="I74" i="25"/>
  <c r="J73" i="25"/>
  <c r="I73" i="25"/>
  <c r="J69" i="25"/>
  <c r="I69" i="25"/>
  <c r="J68" i="25"/>
  <c r="I68" i="25"/>
  <c r="J67" i="25"/>
  <c r="I67" i="25"/>
  <c r="J66" i="25"/>
  <c r="I66" i="25"/>
  <c r="J65" i="25"/>
  <c r="I65" i="25"/>
  <c r="J64" i="25"/>
  <c r="I64" i="25"/>
  <c r="J63" i="25"/>
  <c r="I63" i="25"/>
  <c r="J59" i="25"/>
  <c r="I59" i="25"/>
  <c r="J58" i="25"/>
  <c r="I58" i="25"/>
  <c r="J57" i="25"/>
  <c r="I57" i="25"/>
  <c r="J56" i="25"/>
  <c r="I56" i="25"/>
  <c r="J55" i="25"/>
  <c r="I55" i="25"/>
  <c r="J54" i="25"/>
  <c r="I54" i="25"/>
  <c r="J51" i="25"/>
  <c r="I51" i="25"/>
  <c r="J50" i="25"/>
  <c r="I50" i="25"/>
  <c r="J49" i="25"/>
  <c r="I49" i="25"/>
  <c r="J48" i="25"/>
  <c r="I48" i="25"/>
  <c r="J47" i="25"/>
  <c r="I47" i="25"/>
  <c r="J46" i="25"/>
  <c r="I46" i="25"/>
  <c r="J38" i="25"/>
  <c r="I38" i="25"/>
  <c r="J33" i="25"/>
  <c r="I33" i="25"/>
  <c r="J32" i="25"/>
  <c r="I32" i="25"/>
  <c r="J31" i="25"/>
  <c r="I31" i="25"/>
  <c r="J30" i="25"/>
  <c r="I30" i="25"/>
  <c r="J27" i="25"/>
  <c r="I27" i="25"/>
  <c r="J26" i="25"/>
  <c r="I26" i="25"/>
  <c r="J25" i="25"/>
  <c r="I25" i="25"/>
  <c r="J24" i="25"/>
  <c r="I24" i="25"/>
  <c r="J21" i="25"/>
  <c r="I21" i="25"/>
  <c r="J20" i="25"/>
  <c r="I20" i="25"/>
  <c r="J19" i="25"/>
  <c r="I19" i="25"/>
  <c r="J18" i="25"/>
  <c r="I18" i="25"/>
  <c r="J15" i="25"/>
  <c r="I15" i="25"/>
  <c r="J14" i="25"/>
  <c r="I14" i="25"/>
  <c r="J13" i="25"/>
  <c r="I13" i="25"/>
  <c r="F12" i="25"/>
  <c r="F13" i="25"/>
  <c r="F14" i="25"/>
  <c r="F15" i="25"/>
  <c r="F18" i="25"/>
  <c r="F19" i="25"/>
  <c r="F20" i="25"/>
  <c r="F21" i="25"/>
  <c r="F24" i="25"/>
  <c r="F25" i="25"/>
  <c r="F26" i="25"/>
  <c r="F27" i="25"/>
  <c r="F30" i="25"/>
  <c r="F31" i="25"/>
  <c r="F32" i="25"/>
  <c r="F33" i="25"/>
  <c r="F38" i="25"/>
  <c r="F46" i="25"/>
  <c r="F47" i="25"/>
  <c r="F48" i="25"/>
  <c r="F49" i="25"/>
  <c r="F50" i="25"/>
  <c r="F51" i="25"/>
  <c r="F54" i="25"/>
  <c r="F55" i="25"/>
  <c r="F56" i="25"/>
  <c r="F57" i="25"/>
  <c r="F58" i="25"/>
  <c r="F59" i="25"/>
  <c r="F63" i="25"/>
  <c r="F64" i="25"/>
  <c r="F65" i="25"/>
  <c r="F66" i="25"/>
  <c r="F67" i="25"/>
  <c r="F68" i="25"/>
  <c r="F69" i="25"/>
  <c r="F73" i="25"/>
  <c r="F74" i="25"/>
  <c r="F75" i="25"/>
  <c r="F76" i="25"/>
  <c r="F77" i="25"/>
  <c r="F80" i="25"/>
  <c r="F81" i="25"/>
  <c r="F82" i="25"/>
  <c r="F83" i="25"/>
  <c r="F84" i="25"/>
  <c r="F87" i="25"/>
  <c r="F88" i="25"/>
  <c r="F89" i="25"/>
  <c r="F95" i="25"/>
  <c r="F105" i="25"/>
  <c r="F107" i="25"/>
  <c r="F109" i="25"/>
  <c r="F113" i="25"/>
  <c r="F114" i="25"/>
  <c r="F115" i="25"/>
  <c r="F117" i="25"/>
  <c r="F118" i="25"/>
  <c r="F119" i="25"/>
  <c r="F122" i="25"/>
  <c r="F124" i="25"/>
  <c r="F126" i="25"/>
  <c r="F128" i="25"/>
  <c r="F133" i="25"/>
  <c r="F135" i="25"/>
  <c r="F137" i="25"/>
  <c r="F139" i="25"/>
  <c r="F141" i="25"/>
  <c r="F143" i="25"/>
  <c r="F145" i="25"/>
  <c r="J70" i="22"/>
  <c r="I70" i="22"/>
  <c r="F70" i="22"/>
  <c r="J68" i="22"/>
  <c r="I68" i="22"/>
  <c r="F68" i="22"/>
  <c r="J66" i="22"/>
  <c r="I66" i="22"/>
  <c r="F66" i="22"/>
  <c r="J23" i="19"/>
  <c r="I23" i="19"/>
  <c r="J18" i="21"/>
  <c r="I18" i="21"/>
  <c r="J28" i="21"/>
  <c r="I28" i="21"/>
  <c r="J12" i="22"/>
  <c r="I12" i="22"/>
  <c r="J106" i="22"/>
  <c r="I106" i="22"/>
  <c r="J104" i="22"/>
  <c r="I104" i="22"/>
  <c r="J102" i="22"/>
  <c r="I102" i="22"/>
  <c r="J100" i="22"/>
  <c r="I100" i="22"/>
  <c r="J98" i="22"/>
  <c r="I98" i="22"/>
  <c r="J96" i="22"/>
  <c r="I96" i="22"/>
  <c r="J94" i="22"/>
  <c r="I94" i="22"/>
  <c r="J89" i="22"/>
  <c r="I89" i="22"/>
  <c r="J87" i="22"/>
  <c r="I87" i="22"/>
  <c r="J85" i="22"/>
  <c r="I85" i="22"/>
  <c r="J83" i="22"/>
  <c r="I83" i="22"/>
  <c r="J80" i="22"/>
  <c r="I80" i="22"/>
  <c r="J79" i="22"/>
  <c r="I79" i="22"/>
  <c r="J78" i="22"/>
  <c r="I78" i="22"/>
  <c r="J76" i="22"/>
  <c r="I76" i="22"/>
  <c r="J75" i="22"/>
  <c r="I75" i="22"/>
  <c r="J74" i="22"/>
  <c r="I74" i="22"/>
  <c r="J62" i="22"/>
  <c r="I62" i="22"/>
  <c r="J61" i="22"/>
  <c r="I61" i="22"/>
  <c r="J52" i="22"/>
  <c r="I52" i="22"/>
  <c r="J51" i="22"/>
  <c r="I51" i="22"/>
  <c r="J45" i="22"/>
  <c r="I45" i="22"/>
  <c r="J43" i="22"/>
  <c r="I43" i="22"/>
  <c r="J39" i="22"/>
  <c r="I39" i="22"/>
  <c r="J36" i="22"/>
  <c r="I36" i="22"/>
  <c r="J33" i="22"/>
  <c r="I33" i="22"/>
  <c r="J30" i="22"/>
  <c r="I30" i="22"/>
  <c r="J25" i="22"/>
  <c r="I25" i="22"/>
  <c r="J24" i="22"/>
  <c r="I24" i="22"/>
  <c r="J21" i="22"/>
  <c r="I21" i="22"/>
  <c r="J20" i="22"/>
  <c r="I20" i="22"/>
  <c r="J17" i="22"/>
  <c r="I17" i="22"/>
  <c r="J16" i="22"/>
  <c r="I16" i="22"/>
  <c r="J13" i="22"/>
  <c r="I13" i="22"/>
  <c r="J45" i="21"/>
  <c r="I45" i="21"/>
  <c r="J44" i="21"/>
  <c r="I44" i="21"/>
  <c r="J43" i="21"/>
  <c r="I43" i="21"/>
  <c r="J42" i="21"/>
  <c r="I42" i="21"/>
  <c r="J38" i="21"/>
  <c r="I38" i="21"/>
  <c r="J37" i="21"/>
  <c r="I37" i="21"/>
  <c r="J33" i="21"/>
  <c r="I33" i="21"/>
  <c r="J29" i="21"/>
  <c r="I29" i="21"/>
  <c r="J125" i="12"/>
  <c r="I125" i="12"/>
  <c r="J124" i="12"/>
  <c r="I124" i="12"/>
  <c r="J121" i="12"/>
  <c r="I121" i="12"/>
  <c r="J119" i="12"/>
  <c r="I119" i="12"/>
  <c r="J118" i="12"/>
  <c r="I118" i="12"/>
  <c r="J117" i="12"/>
  <c r="I117" i="12"/>
  <c r="J109" i="12"/>
  <c r="I109" i="12"/>
  <c r="J107" i="12"/>
  <c r="I107" i="12"/>
  <c r="J80" i="12"/>
  <c r="I80" i="12"/>
  <c r="J79" i="12"/>
  <c r="I79" i="12"/>
  <c r="J77" i="12"/>
  <c r="I77" i="12"/>
  <c r="J76" i="12"/>
  <c r="I76" i="12"/>
  <c r="J73" i="12"/>
  <c r="I73" i="12"/>
  <c r="J72" i="12"/>
  <c r="I72" i="12"/>
  <c r="J62" i="12"/>
  <c r="I62" i="12"/>
  <c r="J61" i="12"/>
  <c r="I61" i="12"/>
  <c r="J60" i="12"/>
  <c r="I60" i="12"/>
  <c r="J50" i="19"/>
  <c r="I50" i="19"/>
  <c r="J49" i="19"/>
  <c r="I49" i="19"/>
  <c r="J48" i="19"/>
  <c r="I48" i="19"/>
  <c r="J47" i="19"/>
  <c r="I47" i="19"/>
  <c r="J45" i="19"/>
  <c r="I45" i="19"/>
  <c r="J42" i="19"/>
  <c r="I42" i="19"/>
  <c r="J41" i="19"/>
  <c r="I41" i="19"/>
  <c r="J37" i="19"/>
  <c r="I37" i="19"/>
  <c r="J28" i="19"/>
  <c r="I28" i="19"/>
  <c r="J26" i="19"/>
  <c r="I26" i="19"/>
  <c r="J25" i="19"/>
  <c r="I25" i="19"/>
  <c r="E66" i="15"/>
  <c r="F66" i="15"/>
  <c r="G66" i="15"/>
  <c r="H66" i="15"/>
  <c r="D66" i="15"/>
  <c r="F12" i="22"/>
  <c r="F13" i="22"/>
  <c r="F16" i="22"/>
  <c r="F17" i="22"/>
  <c r="F20" i="22"/>
  <c r="F21" i="22"/>
  <c r="F24" i="22"/>
  <c r="F25" i="22"/>
  <c r="F30" i="22"/>
  <c r="F33" i="22"/>
  <c r="F36" i="22"/>
  <c r="F39" i="22"/>
  <c r="F43" i="22"/>
  <c r="F45" i="22"/>
  <c r="F51" i="22"/>
  <c r="F52" i="22"/>
  <c r="F61" i="22"/>
  <c r="F62" i="22"/>
  <c r="F74" i="22"/>
  <c r="F75" i="22"/>
  <c r="F76" i="22"/>
  <c r="F78" i="22"/>
  <c r="F79" i="22"/>
  <c r="F80" i="22"/>
  <c r="F83" i="22"/>
  <c r="F85" i="22"/>
  <c r="F87" i="22"/>
  <c r="F89" i="22"/>
  <c r="F94" i="22"/>
  <c r="F96" i="22"/>
  <c r="F98" i="22"/>
  <c r="F100" i="22"/>
  <c r="F102" i="22"/>
  <c r="F104" i="22"/>
  <c r="F106" i="22"/>
  <c r="F45" i="21"/>
  <c r="F44" i="21"/>
  <c r="F43" i="21"/>
  <c r="F42" i="21"/>
  <c r="F38" i="21"/>
  <c r="F37" i="21"/>
  <c r="F33" i="21"/>
  <c r="F29" i="21"/>
  <c r="F28" i="21"/>
  <c r="F23" i="19"/>
  <c r="F25" i="19"/>
  <c r="F26" i="19"/>
  <c r="F28" i="19"/>
  <c r="F37" i="19"/>
  <c r="F41" i="19"/>
  <c r="F42" i="19"/>
  <c r="F45" i="19"/>
  <c r="F47" i="19"/>
  <c r="F48" i="19"/>
  <c r="F49" i="19"/>
  <c r="F50" i="19"/>
  <c r="J12" i="19"/>
  <c r="I12" i="19"/>
  <c r="F12" i="19"/>
  <c r="J10" i="19"/>
  <c r="I10" i="19"/>
  <c r="F10" i="19"/>
  <c r="F15" i="19"/>
  <c r="B161" i="12"/>
  <c r="B135" i="12"/>
  <c r="K33" i="29"/>
  <c r="L33" i="29" s="1"/>
  <c r="M33" i="29" s="1"/>
  <c r="O33" i="29" s="1"/>
  <c r="K17" i="30"/>
  <c r="L17" i="30" s="1"/>
  <c r="M17" i="30" s="1"/>
  <c r="O17" i="30" s="1"/>
  <c r="K25" i="30"/>
  <c r="L25" i="30" s="1"/>
  <c r="M25" i="30" s="1"/>
  <c r="O25" i="30" s="1"/>
  <c r="K90" i="30"/>
  <c r="L90" i="30" s="1"/>
  <c r="M90" i="30" s="1"/>
  <c r="O90" i="30" s="1"/>
  <c r="K100" i="30"/>
  <c r="L100" i="30" s="1"/>
  <c r="M100" i="30" s="1"/>
  <c r="O100" i="30" s="1"/>
  <c r="K105" i="30"/>
  <c r="L105" i="30" s="1"/>
  <c r="M105" i="30" s="1"/>
  <c r="K121" i="30"/>
  <c r="L121" i="30" s="1"/>
  <c r="M121" i="30" s="1"/>
  <c r="O121" i="30" s="1"/>
  <c r="P121" i="30" s="1"/>
  <c r="R121" i="30" s="1"/>
  <c r="S121" i="30" s="1"/>
  <c r="F146" i="25"/>
  <c r="F114" i="30"/>
  <c r="K113" i="12"/>
  <c r="L113" i="12" s="1"/>
  <c r="M113" i="12" s="1"/>
  <c r="O113" i="12" s="1"/>
  <c r="F135" i="12"/>
  <c r="K66" i="12"/>
  <c r="L66" i="12" s="1"/>
  <c r="M66" i="12" s="1"/>
  <c r="O66" i="12" s="1"/>
  <c r="K122" i="12"/>
  <c r="L122" i="12" s="1"/>
  <c r="M122" i="12" s="1"/>
  <c r="O122" i="12" s="1"/>
  <c r="K60" i="16"/>
  <c r="L60" i="16" s="1"/>
  <c r="M60" i="16" s="1"/>
  <c r="K68" i="29" l="1"/>
  <c r="L68" i="29" s="1"/>
  <c r="M68" i="29" s="1"/>
  <c r="K25" i="12"/>
  <c r="L25" i="12" s="1"/>
  <c r="M25" i="12" s="1"/>
  <c r="O25" i="12" s="1"/>
  <c r="K33" i="12"/>
  <c r="L33" i="12" s="1"/>
  <c r="M33" i="12" s="1"/>
  <c r="K27" i="29"/>
  <c r="L27" i="29" s="1"/>
  <c r="M27" i="29" s="1"/>
  <c r="O27" i="29" s="1"/>
  <c r="K47" i="29"/>
  <c r="L47" i="29" s="1"/>
  <c r="M47" i="29" s="1"/>
  <c r="K67" i="12"/>
  <c r="L67" i="12" s="1"/>
  <c r="M67" i="12" s="1"/>
  <c r="O67" i="12" s="1"/>
  <c r="K40" i="12"/>
  <c r="L40" i="12" s="1"/>
  <c r="M40" i="12" s="1"/>
  <c r="O40" i="12" s="1"/>
  <c r="K85" i="25"/>
  <c r="L85" i="25" s="1"/>
  <c r="M85" i="25" s="1"/>
  <c r="K132" i="12"/>
  <c r="L132" i="12" s="1"/>
  <c r="M132" i="12" s="1"/>
  <c r="O132" i="12" s="1"/>
  <c r="K147" i="12"/>
  <c r="L147" i="12" s="1"/>
  <c r="M147" i="12" s="1"/>
  <c r="O147" i="12" s="1"/>
  <c r="K41" i="29"/>
  <c r="L41" i="29" s="1"/>
  <c r="M41" i="29" s="1"/>
  <c r="K80" i="29"/>
  <c r="L80" i="29" s="1"/>
  <c r="M80" i="29" s="1"/>
  <c r="K143" i="12"/>
  <c r="L143" i="12" s="1"/>
  <c r="M143" i="12" s="1"/>
  <c r="O143" i="12" s="1"/>
  <c r="K148" i="12"/>
  <c r="L148" i="12" s="1"/>
  <c r="M148" i="12" s="1"/>
  <c r="O148" i="12" s="1"/>
  <c r="K153" i="12"/>
  <c r="L153" i="12" s="1"/>
  <c r="M153" i="12" s="1"/>
  <c r="K157" i="12"/>
  <c r="L157" i="12" s="1"/>
  <c r="M157" i="12" s="1"/>
  <c r="O157" i="12" s="1"/>
  <c r="K21" i="29"/>
  <c r="L21" i="29" s="1"/>
  <c r="M21" i="29" s="1"/>
  <c r="O21" i="29" s="1"/>
  <c r="K127" i="30"/>
  <c r="L127" i="30" s="1"/>
  <c r="M127" i="30" s="1"/>
  <c r="O127" i="30" s="1"/>
  <c r="K132" i="30"/>
  <c r="L132" i="30" s="1"/>
  <c r="M132" i="30" s="1"/>
  <c r="O132" i="30" s="1"/>
  <c r="P132" i="30" s="1"/>
  <c r="R132" i="30" s="1"/>
  <c r="K136" i="30"/>
  <c r="L136" i="30" s="1"/>
  <c r="M136" i="30" s="1"/>
  <c r="O136" i="30" s="1"/>
  <c r="K33" i="30"/>
  <c r="L33" i="30" s="1"/>
  <c r="M33" i="30" s="1"/>
  <c r="O33" i="30" s="1"/>
  <c r="P33" i="30" s="1"/>
  <c r="R33" i="30" s="1"/>
  <c r="S33" i="30" s="1"/>
  <c r="K40" i="30"/>
  <c r="L40" i="30" s="1"/>
  <c r="M40" i="30" s="1"/>
  <c r="O40" i="30" s="1"/>
  <c r="P40" i="30" s="1"/>
  <c r="R40" i="30" s="1"/>
  <c r="S40" i="30" s="1"/>
  <c r="K49" i="30"/>
  <c r="L49" i="30" s="1"/>
  <c r="M49" i="30" s="1"/>
  <c r="K65" i="30"/>
  <c r="L65" i="30" s="1"/>
  <c r="M65" i="30" s="1"/>
  <c r="O65" i="30" s="1"/>
  <c r="K126" i="12"/>
  <c r="L126" i="12" s="1"/>
  <c r="M126" i="12" s="1"/>
  <c r="O126" i="12" s="1"/>
  <c r="K139" i="12"/>
  <c r="L139" i="12" s="1"/>
  <c r="M139" i="12" s="1"/>
  <c r="K155" i="12"/>
  <c r="L155" i="12" s="1"/>
  <c r="M155" i="12" s="1"/>
  <c r="O155" i="12" s="1"/>
  <c r="P155" i="12" s="1"/>
  <c r="K58" i="19"/>
  <c r="L58" i="19" s="1"/>
  <c r="M58" i="19" s="1"/>
  <c r="O58" i="19" s="1"/>
  <c r="K77" i="12"/>
  <c r="L77" i="12" s="1"/>
  <c r="M77" i="12" s="1"/>
  <c r="O77" i="12" s="1"/>
  <c r="K18" i="25"/>
  <c r="L18" i="25" s="1"/>
  <c r="M18" i="25" s="1"/>
  <c r="K45" i="29"/>
  <c r="L45" i="29" s="1"/>
  <c r="M45" i="29" s="1"/>
  <c r="O45" i="29" s="1"/>
  <c r="K49" i="29"/>
  <c r="L49" i="29" s="1"/>
  <c r="M49" i="29" s="1"/>
  <c r="O49" i="29" s="1"/>
  <c r="K55" i="29"/>
  <c r="L55" i="29" s="1"/>
  <c r="M55" i="29" s="1"/>
  <c r="O55" i="29" s="1"/>
  <c r="K64" i="29"/>
  <c r="L64" i="29" s="1"/>
  <c r="M64" i="29" s="1"/>
  <c r="O64" i="29" s="1"/>
  <c r="K12" i="30"/>
  <c r="L12" i="30" s="1"/>
  <c r="M12" i="30" s="1"/>
  <c r="O12" i="30" s="1"/>
  <c r="K59" i="30"/>
  <c r="L59" i="30" s="1"/>
  <c r="M59" i="30" s="1"/>
  <c r="K43" i="29"/>
  <c r="L43" i="29" s="1"/>
  <c r="M43" i="29" s="1"/>
  <c r="K51" i="29"/>
  <c r="L51" i="29" s="1"/>
  <c r="M51" i="29" s="1"/>
  <c r="K62" i="29"/>
  <c r="L62" i="29" s="1"/>
  <c r="M62" i="29" s="1"/>
  <c r="F22" i="21"/>
  <c r="K50" i="21"/>
  <c r="L50" i="21" s="1"/>
  <c r="M50" i="21" s="1"/>
  <c r="O50" i="21" s="1"/>
  <c r="F56" i="21"/>
  <c r="K15" i="21"/>
  <c r="L15" i="21" s="1"/>
  <c r="M15" i="21" s="1"/>
  <c r="O15" i="21" s="1"/>
  <c r="P15" i="21" s="1"/>
  <c r="R15" i="21" s="1"/>
  <c r="S15" i="21" s="1"/>
  <c r="K12" i="21"/>
  <c r="L12" i="21" s="1"/>
  <c r="M12" i="21" s="1"/>
  <c r="O12" i="21" s="1"/>
  <c r="P12" i="21" s="1"/>
  <c r="K117" i="25"/>
  <c r="L117" i="25" s="1"/>
  <c r="M117" i="25" s="1"/>
  <c r="O117" i="25" s="1"/>
  <c r="K38" i="19"/>
  <c r="L38" i="19" s="1"/>
  <c r="M38" i="19" s="1"/>
  <c r="K19" i="29"/>
  <c r="L19" i="29" s="1"/>
  <c r="M19" i="29" s="1"/>
  <c r="K58" i="29"/>
  <c r="L58" i="29" s="1"/>
  <c r="M58" i="29" s="1"/>
  <c r="O58" i="29" s="1"/>
  <c r="K15" i="29"/>
  <c r="L15" i="29" s="1"/>
  <c r="M15" i="29" s="1"/>
  <c r="O15" i="29" s="1"/>
  <c r="K12" i="22"/>
  <c r="L12" i="22" s="1"/>
  <c r="M12" i="22" s="1"/>
  <c r="K30" i="25"/>
  <c r="L30" i="25" s="1"/>
  <c r="M30" i="25" s="1"/>
  <c r="O30" i="25" s="1"/>
  <c r="K55" i="25"/>
  <c r="L55" i="25" s="1"/>
  <c r="M55" i="25" s="1"/>
  <c r="K73" i="25"/>
  <c r="L73" i="25" s="1"/>
  <c r="M73" i="25" s="1"/>
  <c r="O73" i="25" s="1"/>
  <c r="K77" i="25"/>
  <c r="L77" i="25" s="1"/>
  <c r="M77" i="25" s="1"/>
  <c r="O77" i="25" s="1"/>
  <c r="K124" i="25"/>
  <c r="L124" i="25" s="1"/>
  <c r="M124" i="25" s="1"/>
  <c r="O124" i="25" s="1"/>
  <c r="K39" i="22"/>
  <c r="L39" i="22" s="1"/>
  <c r="M39" i="22" s="1"/>
  <c r="K60" i="12"/>
  <c r="L60" i="12" s="1"/>
  <c r="M60" i="12" s="1"/>
  <c r="O60" i="12" s="1"/>
  <c r="K143" i="25"/>
  <c r="L143" i="25" s="1"/>
  <c r="M143" i="25" s="1"/>
  <c r="O143" i="25" s="1"/>
  <c r="P143" i="25" s="1"/>
  <c r="R143" i="25" s="1"/>
  <c r="S143" i="25" s="1"/>
  <c r="K104" i="30"/>
  <c r="L104" i="30" s="1"/>
  <c r="M104" i="30" s="1"/>
  <c r="K145" i="25"/>
  <c r="L145" i="25" s="1"/>
  <c r="M145" i="25" s="1"/>
  <c r="K129" i="12"/>
  <c r="L129" i="12" s="1"/>
  <c r="M129" i="12" s="1"/>
  <c r="O129" i="12" s="1"/>
  <c r="K141" i="12"/>
  <c r="L141" i="12" s="1"/>
  <c r="M141" i="12" s="1"/>
  <c r="O141" i="12" s="1"/>
  <c r="P141" i="12" s="1"/>
  <c r="K146" i="12"/>
  <c r="L146" i="12" s="1"/>
  <c r="M146" i="12" s="1"/>
  <c r="O146" i="12" s="1"/>
  <c r="K150" i="12"/>
  <c r="L150" i="12" s="1"/>
  <c r="M150" i="12" s="1"/>
  <c r="O150" i="12" s="1"/>
  <c r="P150" i="12" s="1"/>
  <c r="R150" i="12" s="1"/>
  <c r="S150" i="12" s="1"/>
  <c r="K98" i="22"/>
  <c r="L98" i="22" s="1"/>
  <c r="M98" i="22" s="1"/>
  <c r="O98" i="22" s="1"/>
  <c r="P98" i="22" s="1"/>
  <c r="R98" i="22" s="1"/>
  <c r="S98" i="22" s="1"/>
  <c r="K41" i="12"/>
  <c r="L41" i="12" s="1"/>
  <c r="M41" i="12" s="1"/>
  <c r="O41" i="12" s="1"/>
  <c r="K13" i="29"/>
  <c r="L13" i="29" s="1"/>
  <c r="M13" i="29" s="1"/>
  <c r="K25" i="29"/>
  <c r="L25" i="29" s="1"/>
  <c r="M25" i="29" s="1"/>
  <c r="K59" i="29"/>
  <c r="L59" i="29" s="1"/>
  <c r="M59" i="29" s="1"/>
  <c r="O59" i="29" s="1"/>
  <c r="K91" i="30"/>
  <c r="L91" i="30" s="1"/>
  <c r="M91" i="30" s="1"/>
  <c r="O91" i="30" s="1"/>
  <c r="P91" i="30" s="1"/>
  <c r="K31" i="29"/>
  <c r="L31" i="29" s="1"/>
  <c r="M31" i="29" s="1"/>
  <c r="O31" i="29" s="1"/>
  <c r="P31" i="29" s="1"/>
  <c r="K83" i="25"/>
  <c r="L83" i="25" s="1"/>
  <c r="M83" i="25" s="1"/>
  <c r="O83" i="25" s="1"/>
  <c r="K152" i="12"/>
  <c r="L152" i="12" s="1"/>
  <c r="M152" i="12" s="1"/>
  <c r="O152" i="12" s="1"/>
  <c r="P152" i="12" s="1"/>
  <c r="R152" i="12" s="1"/>
  <c r="S152" i="12" s="1"/>
  <c r="P66" i="12"/>
  <c r="P40" i="12"/>
  <c r="R40" i="12" s="1"/>
  <c r="K167" i="12"/>
  <c r="L167" i="12" s="1"/>
  <c r="M167" i="12" s="1"/>
  <c r="O167" i="12" s="1"/>
  <c r="K42" i="25"/>
  <c r="L42" i="25" s="1"/>
  <c r="M42" i="25" s="1"/>
  <c r="O42" i="25" s="1"/>
  <c r="P42" i="25" s="1"/>
  <c r="R42" i="25" s="1"/>
  <c r="S42" i="25" s="1"/>
  <c r="F52" i="30"/>
  <c r="F87" i="29"/>
  <c r="F73" i="30"/>
  <c r="K25" i="16"/>
  <c r="L25" i="16" s="1"/>
  <c r="M25" i="16" s="1"/>
  <c r="O25" i="16" s="1"/>
  <c r="P25" i="16" s="1"/>
  <c r="R25" i="16" s="1"/>
  <c r="S25" i="16" s="1"/>
  <c r="K91" i="12"/>
  <c r="L91" i="12" s="1"/>
  <c r="M91" i="12" s="1"/>
  <c r="O91" i="12" s="1"/>
  <c r="K117" i="12"/>
  <c r="L117" i="12" s="1"/>
  <c r="M117" i="12" s="1"/>
  <c r="O117" i="12" s="1"/>
  <c r="P117" i="12" s="1"/>
  <c r="R117" i="12" s="1"/>
  <c r="S117" i="12" s="1"/>
  <c r="K80" i="22"/>
  <c r="L80" i="22" s="1"/>
  <c r="M80" i="22" s="1"/>
  <c r="O80" i="22" s="1"/>
  <c r="P80" i="22" s="1"/>
  <c r="R80" i="22" s="1"/>
  <c r="S80" i="22" s="1"/>
  <c r="K64" i="25"/>
  <c r="L64" i="25" s="1"/>
  <c r="M64" i="25" s="1"/>
  <c r="O64" i="25" s="1"/>
  <c r="P64" i="25" s="1"/>
  <c r="R64" i="25" s="1"/>
  <c r="S64" i="25" s="1"/>
  <c r="K66" i="25"/>
  <c r="L66" i="25" s="1"/>
  <c r="M66" i="25" s="1"/>
  <c r="O66" i="25" s="1"/>
  <c r="K109" i="25"/>
  <c r="L109" i="25" s="1"/>
  <c r="M109" i="25" s="1"/>
  <c r="O109" i="25" s="1"/>
  <c r="K141" i="25"/>
  <c r="L141" i="25" s="1"/>
  <c r="M141" i="25" s="1"/>
  <c r="O141" i="25" s="1"/>
  <c r="K130" i="12"/>
  <c r="L130" i="12" s="1"/>
  <c r="M130" i="12" s="1"/>
  <c r="O130" i="12" s="1"/>
  <c r="P130" i="12" s="1"/>
  <c r="R130" i="12" s="1"/>
  <c r="S130" i="12" s="1"/>
  <c r="K13" i="12"/>
  <c r="L13" i="12" s="1"/>
  <c r="M13" i="12" s="1"/>
  <c r="O13" i="12" s="1"/>
  <c r="K22" i="12"/>
  <c r="L22" i="12" s="1"/>
  <c r="M22" i="12" s="1"/>
  <c r="O22" i="12" s="1"/>
  <c r="K26" i="12"/>
  <c r="L26" i="12" s="1"/>
  <c r="M26" i="12" s="1"/>
  <c r="O26" i="12" s="1"/>
  <c r="P26" i="12" s="1"/>
  <c r="R26" i="12" s="1"/>
  <c r="S26" i="12" s="1"/>
  <c r="O153" i="12"/>
  <c r="P153" i="12" s="1"/>
  <c r="P132" i="12"/>
  <c r="R132" i="12" s="1"/>
  <c r="K94" i="12"/>
  <c r="L94" i="12" s="1"/>
  <c r="M94" i="12" s="1"/>
  <c r="O94" i="12" s="1"/>
  <c r="P157" i="12"/>
  <c r="R157" i="12" s="1"/>
  <c r="K126" i="25"/>
  <c r="L126" i="25" s="1"/>
  <c r="M126" i="25" s="1"/>
  <c r="O126" i="25" s="1"/>
  <c r="K135" i="25"/>
  <c r="L135" i="25" s="1"/>
  <c r="M135" i="25" s="1"/>
  <c r="K139" i="25"/>
  <c r="L139" i="25" s="1"/>
  <c r="M139" i="25" s="1"/>
  <c r="O139" i="25" s="1"/>
  <c r="K44" i="29"/>
  <c r="L44" i="29" s="1"/>
  <c r="M44" i="29" s="1"/>
  <c r="O44" i="29" s="1"/>
  <c r="K129" i="30"/>
  <c r="L129" i="30" s="1"/>
  <c r="M129" i="30" s="1"/>
  <c r="O129" i="30" s="1"/>
  <c r="P129" i="30" s="1"/>
  <c r="K13" i="19"/>
  <c r="L13" i="19" s="1"/>
  <c r="M13" i="19" s="1"/>
  <c r="O13" i="19" s="1"/>
  <c r="P13" i="19" s="1"/>
  <c r="K89" i="12"/>
  <c r="L89" i="12" s="1"/>
  <c r="M89" i="12" s="1"/>
  <c r="O89" i="12" s="1"/>
  <c r="P89" i="12" s="1"/>
  <c r="R89" i="12" s="1"/>
  <c r="K169" i="12"/>
  <c r="L169" i="12" s="1"/>
  <c r="M169" i="12" s="1"/>
  <c r="O169" i="12" s="1"/>
  <c r="P169" i="12" s="1"/>
  <c r="R169" i="12" s="1"/>
  <c r="K175" i="12"/>
  <c r="L175" i="12" s="1"/>
  <c r="M175" i="12" s="1"/>
  <c r="O175" i="12" s="1"/>
  <c r="P175" i="12" s="1"/>
  <c r="R175" i="12" s="1"/>
  <c r="K181" i="12"/>
  <c r="L181" i="12" s="1"/>
  <c r="M181" i="12" s="1"/>
  <c r="O181" i="12" s="1"/>
  <c r="P181" i="12" s="1"/>
  <c r="R181" i="12" s="1"/>
  <c r="K185" i="12"/>
  <c r="L185" i="12" s="1"/>
  <c r="M185" i="12" s="1"/>
  <c r="O185" i="12" s="1"/>
  <c r="P185" i="12" s="1"/>
  <c r="R185" i="12" s="1"/>
  <c r="K191" i="12"/>
  <c r="L191" i="12" s="1"/>
  <c r="M191" i="12" s="1"/>
  <c r="O191" i="12" s="1"/>
  <c r="P191" i="12" s="1"/>
  <c r="R191" i="12" s="1"/>
  <c r="K49" i="22"/>
  <c r="L49" i="22" s="1"/>
  <c r="M49" i="22" s="1"/>
  <c r="O49" i="22" s="1"/>
  <c r="P49" i="22" s="1"/>
  <c r="R49" i="22" s="1"/>
  <c r="S49" i="22" s="1"/>
  <c r="K101" i="25"/>
  <c r="L101" i="25" s="1"/>
  <c r="M101" i="25" s="1"/>
  <c r="O101" i="25" s="1"/>
  <c r="P101" i="25" s="1"/>
  <c r="P113" i="12"/>
  <c r="R113" i="12" s="1"/>
  <c r="S113" i="12" s="1"/>
  <c r="K92" i="12"/>
  <c r="L92" i="12" s="1"/>
  <c r="M92" i="12" s="1"/>
  <c r="O92" i="12" s="1"/>
  <c r="P122" i="12"/>
  <c r="R122" i="12" s="1"/>
  <c r="K49" i="21"/>
  <c r="L49" i="21" s="1"/>
  <c r="M49" i="21" s="1"/>
  <c r="O49" i="21" s="1"/>
  <c r="P49" i="21" s="1"/>
  <c r="K20" i="19"/>
  <c r="L20" i="19" s="1"/>
  <c r="M20" i="19" s="1"/>
  <c r="O20" i="19" s="1"/>
  <c r="K93" i="12"/>
  <c r="L93" i="12" s="1"/>
  <c r="M93" i="12" s="1"/>
  <c r="K140" i="12"/>
  <c r="L140" i="12" s="1"/>
  <c r="M140" i="12" s="1"/>
  <c r="K142" i="12"/>
  <c r="L142" i="12" s="1"/>
  <c r="M142" i="12" s="1"/>
  <c r="O142" i="12" s="1"/>
  <c r="P142" i="12" s="1"/>
  <c r="K144" i="12"/>
  <c r="L144" i="12" s="1"/>
  <c r="M144" i="12" s="1"/>
  <c r="K149" i="12"/>
  <c r="L149" i="12" s="1"/>
  <c r="M149" i="12" s="1"/>
  <c r="O149" i="12" s="1"/>
  <c r="K154" i="12"/>
  <c r="L154" i="12" s="1"/>
  <c r="M154" i="12" s="1"/>
  <c r="O154" i="12" s="1"/>
  <c r="K156" i="12"/>
  <c r="L156" i="12" s="1"/>
  <c r="M156" i="12" s="1"/>
  <c r="K158" i="12"/>
  <c r="L158" i="12" s="1"/>
  <c r="M158" i="12" s="1"/>
  <c r="O158" i="12" s="1"/>
  <c r="K33" i="19"/>
  <c r="L33" i="19" s="1"/>
  <c r="M33" i="19" s="1"/>
  <c r="O33" i="19" s="1"/>
  <c r="K40" i="25"/>
  <c r="L40" i="25" s="1"/>
  <c r="M40" i="25" s="1"/>
  <c r="K153" i="30"/>
  <c r="L153" i="30" s="1"/>
  <c r="M153" i="30" s="1"/>
  <c r="O153" i="30" s="1"/>
  <c r="P153" i="30" s="1"/>
  <c r="R153" i="30" s="1"/>
  <c r="K173" i="30"/>
  <c r="L173" i="30" s="1"/>
  <c r="M173" i="30" s="1"/>
  <c r="O173" i="30" s="1"/>
  <c r="P173" i="30" s="1"/>
  <c r="R173" i="30" s="1"/>
  <c r="S173" i="30" s="1"/>
  <c r="K71" i="16"/>
  <c r="L71" i="16" s="1"/>
  <c r="M71" i="16" s="1"/>
  <c r="O71" i="16" s="1"/>
  <c r="P71" i="16" s="1"/>
  <c r="K75" i="16"/>
  <c r="L75" i="16" s="1"/>
  <c r="M75" i="16" s="1"/>
  <c r="F77" i="16"/>
  <c r="F66" i="16"/>
  <c r="K17" i="16"/>
  <c r="L17" i="16" s="1"/>
  <c r="M17" i="16" s="1"/>
  <c r="O17" i="16" s="1"/>
  <c r="P17" i="16" s="1"/>
  <c r="R17" i="16" s="1"/>
  <c r="S17" i="16" s="1"/>
  <c r="K24" i="16"/>
  <c r="L24" i="16" s="1"/>
  <c r="M24" i="16" s="1"/>
  <c r="O24" i="16" s="1"/>
  <c r="P24" i="16" s="1"/>
  <c r="R24" i="16" s="1"/>
  <c r="S24" i="16" s="1"/>
  <c r="K133" i="12"/>
  <c r="L133" i="12" s="1"/>
  <c r="M133" i="12" s="1"/>
  <c r="K168" i="12"/>
  <c r="L168" i="12" s="1"/>
  <c r="M168" i="12" s="1"/>
  <c r="K105" i="25"/>
  <c r="L105" i="25" s="1"/>
  <c r="M105" i="25" s="1"/>
  <c r="O105" i="25" s="1"/>
  <c r="P105" i="25" s="1"/>
  <c r="R105" i="25" s="1"/>
  <c r="S105" i="25" s="1"/>
  <c r="K128" i="30"/>
  <c r="L128" i="30" s="1"/>
  <c r="M128" i="30" s="1"/>
  <c r="K21" i="16"/>
  <c r="L21" i="16" s="1"/>
  <c r="M21" i="16" s="1"/>
  <c r="O21" i="16" s="1"/>
  <c r="K23" i="16"/>
  <c r="L23" i="16" s="1"/>
  <c r="M23" i="16" s="1"/>
  <c r="O23" i="16" s="1"/>
  <c r="P23" i="16" s="1"/>
  <c r="R23" i="16" s="1"/>
  <c r="S23" i="16" s="1"/>
  <c r="K14" i="29"/>
  <c r="L14" i="29" s="1"/>
  <c r="M14" i="29" s="1"/>
  <c r="O14" i="29" s="1"/>
  <c r="K26" i="29"/>
  <c r="L26" i="29" s="1"/>
  <c r="M26" i="29" s="1"/>
  <c r="O26" i="29" s="1"/>
  <c r="K32" i="29"/>
  <c r="L32" i="29" s="1"/>
  <c r="M32" i="29" s="1"/>
  <c r="O32" i="29" s="1"/>
  <c r="K26" i="16"/>
  <c r="L26" i="16" s="1"/>
  <c r="M26" i="16" s="1"/>
  <c r="O26" i="16" s="1"/>
  <c r="K58" i="16"/>
  <c r="L58" i="16" s="1"/>
  <c r="M58" i="16" s="1"/>
  <c r="K73" i="16"/>
  <c r="L73" i="16" s="1"/>
  <c r="M73" i="16" s="1"/>
  <c r="K11" i="30"/>
  <c r="L11" i="30" s="1"/>
  <c r="M11" i="30" s="1"/>
  <c r="K118" i="30"/>
  <c r="L118" i="30" s="1"/>
  <c r="M118" i="30" s="1"/>
  <c r="F76" i="15"/>
  <c r="K38" i="29"/>
  <c r="L38" i="29" s="1"/>
  <c r="M38" i="29" s="1"/>
  <c r="O38" i="29" s="1"/>
  <c r="K11" i="12"/>
  <c r="L11" i="12" s="1"/>
  <c r="M11" i="12" s="1"/>
  <c r="O11" i="12" s="1"/>
  <c r="K127" i="12"/>
  <c r="L127" i="12" s="1"/>
  <c r="M127" i="12" s="1"/>
  <c r="O127" i="12" s="1"/>
  <c r="P127" i="12" s="1"/>
  <c r="K46" i="16"/>
  <c r="L46" i="16" s="1"/>
  <c r="M46" i="16" s="1"/>
  <c r="O46" i="16" s="1"/>
  <c r="P46" i="16" s="1"/>
  <c r="R46" i="16" s="1"/>
  <c r="S46" i="16" s="1"/>
  <c r="K50" i="16"/>
  <c r="L50" i="16" s="1"/>
  <c r="M50" i="16" s="1"/>
  <c r="O50" i="16" s="1"/>
  <c r="K52" i="16"/>
  <c r="L52" i="16" s="1"/>
  <c r="M52" i="16" s="1"/>
  <c r="O52" i="16" s="1"/>
  <c r="P52" i="16" s="1"/>
  <c r="R52" i="16" s="1"/>
  <c r="S52" i="16" s="1"/>
  <c r="K53" i="16"/>
  <c r="L53" i="16" s="1"/>
  <c r="M53" i="16" s="1"/>
  <c r="K64" i="16"/>
  <c r="L64" i="16" s="1"/>
  <c r="M64" i="16" s="1"/>
  <c r="K70" i="16"/>
  <c r="L70" i="16" s="1"/>
  <c r="M70" i="16" s="1"/>
  <c r="K74" i="16"/>
  <c r="L74" i="16" s="1"/>
  <c r="M74" i="16" s="1"/>
  <c r="K37" i="19"/>
  <c r="L37" i="19" s="1"/>
  <c r="M37" i="19" s="1"/>
  <c r="K24" i="22"/>
  <c r="L24" i="22" s="1"/>
  <c r="M24" i="22" s="1"/>
  <c r="O24" i="22" s="1"/>
  <c r="P24" i="22" s="1"/>
  <c r="R24" i="22" s="1"/>
  <c r="S24" i="22" s="1"/>
  <c r="K45" i="22"/>
  <c r="L45" i="22" s="1"/>
  <c r="M45" i="22" s="1"/>
  <c r="O45" i="22" s="1"/>
  <c r="P45" i="22" s="1"/>
  <c r="R45" i="22" s="1"/>
  <c r="S45" i="22" s="1"/>
  <c r="K74" i="22"/>
  <c r="L74" i="22" s="1"/>
  <c r="M74" i="22" s="1"/>
  <c r="O74" i="22" s="1"/>
  <c r="P74" i="22" s="1"/>
  <c r="R74" i="22" s="1"/>
  <c r="S74" i="22" s="1"/>
  <c r="K76" i="22"/>
  <c r="L76" i="22" s="1"/>
  <c r="M76" i="22" s="1"/>
  <c r="O76" i="22" s="1"/>
  <c r="P76" i="22" s="1"/>
  <c r="R76" i="22" s="1"/>
  <c r="K78" i="22"/>
  <c r="L78" i="22" s="1"/>
  <c r="M78" i="22" s="1"/>
  <c r="O78" i="22" s="1"/>
  <c r="P78" i="22" s="1"/>
  <c r="R78" i="22" s="1"/>
  <c r="K79" i="22"/>
  <c r="L79" i="22" s="1"/>
  <c r="M79" i="22" s="1"/>
  <c r="K43" i="25"/>
  <c r="L43" i="25" s="1"/>
  <c r="M43" i="25" s="1"/>
  <c r="K147" i="30"/>
  <c r="L147" i="30" s="1"/>
  <c r="M147" i="30" s="1"/>
  <c r="O147" i="30" s="1"/>
  <c r="P147" i="30" s="1"/>
  <c r="K149" i="30"/>
  <c r="L149" i="30" s="1"/>
  <c r="M149" i="30" s="1"/>
  <c r="O149" i="30" s="1"/>
  <c r="P149" i="30" s="1"/>
  <c r="R149" i="30" s="1"/>
  <c r="K150" i="30"/>
  <c r="L150" i="30" s="1"/>
  <c r="M150" i="30" s="1"/>
  <c r="O150" i="30" s="1"/>
  <c r="P150" i="30" s="1"/>
  <c r="R150" i="30" s="1"/>
  <c r="S150" i="30" s="1"/>
  <c r="K154" i="30"/>
  <c r="L154" i="30" s="1"/>
  <c r="M154" i="30" s="1"/>
  <c r="O154" i="30" s="1"/>
  <c r="P154" i="30" s="1"/>
  <c r="R154" i="30" s="1"/>
  <c r="K26" i="19"/>
  <c r="L26" i="19" s="1"/>
  <c r="M26" i="19" s="1"/>
  <c r="O26" i="19" s="1"/>
  <c r="P26" i="19" s="1"/>
  <c r="K41" i="19"/>
  <c r="L41" i="19" s="1"/>
  <c r="M41" i="19" s="1"/>
  <c r="O41" i="19" s="1"/>
  <c r="K26" i="25"/>
  <c r="L26" i="25" s="1"/>
  <c r="M26" i="25" s="1"/>
  <c r="O26" i="25" s="1"/>
  <c r="P26" i="25" s="1"/>
  <c r="R26" i="25" s="1"/>
  <c r="S26" i="25" s="1"/>
  <c r="K48" i="25"/>
  <c r="L48" i="25" s="1"/>
  <c r="M48" i="25" s="1"/>
  <c r="K56" i="25"/>
  <c r="L56" i="25" s="1"/>
  <c r="M56" i="25" s="1"/>
  <c r="O56" i="25" s="1"/>
  <c r="K58" i="25"/>
  <c r="L58" i="25" s="1"/>
  <c r="M58" i="25" s="1"/>
  <c r="O58" i="25" s="1"/>
  <c r="P58" i="25" s="1"/>
  <c r="K63" i="25"/>
  <c r="L63" i="25" s="1"/>
  <c r="M63" i="25" s="1"/>
  <c r="O63" i="25" s="1"/>
  <c r="K49" i="19"/>
  <c r="L49" i="19" s="1"/>
  <c r="M49" i="19" s="1"/>
  <c r="K37" i="21"/>
  <c r="L37" i="21" s="1"/>
  <c r="M37" i="21" s="1"/>
  <c r="O37" i="21" s="1"/>
  <c r="P37" i="21" s="1"/>
  <c r="R37" i="21" s="1"/>
  <c r="S37" i="21" s="1"/>
  <c r="K45" i="21"/>
  <c r="L45" i="21" s="1"/>
  <c r="M45" i="21" s="1"/>
  <c r="O45" i="21" s="1"/>
  <c r="P45" i="21" s="1"/>
  <c r="R45" i="21" s="1"/>
  <c r="K17" i="22"/>
  <c r="L17" i="22" s="1"/>
  <c r="M17" i="22" s="1"/>
  <c r="O17" i="22" s="1"/>
  <c r="K104" i="22"/>
  <c r="L104" i="22" s="1"/>
  <c r="M104" i="22" s="1"/>
  <c r="O104" i="22" s="1"/>
  <c r="P104" i="22" s="1"/>
  <c r="R104" i="22" s="1"/>
  <c r="S104" i="22" s="1"/>
  <c r="K19" i="25"/>
  <c r="L19" i="25" s="1"/>
  <c r="M19" i="25" s="1"/>
  <c r="O19" i="25" s="1"/>
  <c r="K24" i="25"/>
  <c r="L24" i="25" s="1"/>
  <c r="M24" i="25" s="1"/>
  <c r="O24" i="25" s="1"/>
  <c r="K25" i="25"/>
  <c r="L25" i="25" s="1"/>
  <c r="M25" i="25" s="1"/>
  <c r="K80" i="25"/>
  <c r="L80" i="25" s="1"/>
  <c r="M80" i="25" s="1"/>
  <c r="O80" i="25" s="1"/>
  <c r="K87" i="25"/>
  <c r="L87" i="25" s="1"/>
  <c r="M87" i="25" s="1"/>
  <c r="K89" i="25"/>
  <c r="L89" i="25" s="1"/>
  <c r="M89" i="25" s="1"/>
  <c r="O89" i="25" s="1"/>
  <c r="K95" i="25"/>
  <c r="L95" i="25" s="1"/>
  <c r="M95" i="25" s="1"/>
  <c r="O95" i="25" s="1"/>
  <c r="K19" i="21"/>
  <c r="L19" i="21" s="1"/>
  <c r="M19" i="21" s="1"/>
  <c r="O19" i="21" s="1"/>
  <c r="P19" i="21" s="1"/>
  <c r="R19" i="21" s="1"/>
  <c r="K54" i="21"/>
  <c r="L54" i="21" s="1"/>
  <c r="M54" i="21" s="1"/>
  <c r="O54" i="21" s="1"/>
  <c r="P54" i="21" s="1"/>
  <c r="K48" i="22"/>
  <c r="L48" i="22" s="1"/>
  <c r="M48" i="22" s="1"/>
  <c r="O48" i="22" s="1"/>
  <c r="P48" i="22" s="1"/>
  <c r="R48" i="22" s="1"/>
  <c r="K54" i="22"/>
  <c r="L54" i="22" s="1"/>
  <c r="M54" i="22" s="1"/>
  <c r="O54" i="22" s="1"/>
  <c r="P54" i="22" s="1"/>
  <c r="R54" i="22" s="1"/>
  <c r="K163" i="30"/>
  <c r="L163" i="30" s="1"/>
  <c r="M163" i="30" s="1"/>
  <c r="O163" i="30" s="1"/>
  <c r="P163" i="30" s="1"/>
  <c r="R163" i="30" s="1"/>
  <c r="S163" i="30" s="1"/>
  <c r="K169" i="30"/>
  <c r="L169" i="30" s="1"/>
  <c r="M169" i="30" s="1"/>
  <c r="O169" i="30" s="1"/>
  <c r="P169" i="30" s="1"/>
  <c r="R169" i="30" s="1"/>
  <c r="K171" i="30"/>
  <c r="L171" i="30" s="1"/>
  <c r="M171" i="30" s="1"/>
  <c r="O171" i="30" s="1"/>
  <c r="P171" i="30" s="1"/>
  <c r="R171" i="30" s="1"/>
  <c r="S171" i="30" s="1"/>
  <c r="K172" i="30"/>
  <c r="L172" i="30" s="1"/>
  <c r="M172" i="30" s="1"/>
  <c r="O172" i="30" s="1"/>
  <c r="P172" i="30" s="1"/>
  <c r="R172" i="30" s="1"/>
  <c r="K174" i="30"/>
  <c r="L174" i="30" s="1"/>
  <c r="M174" i="30" s="1"/>
  <c r="O174" i="30" s="1"/>
  <c r="P174" i="30" s="1"/>
  <c r="R174" i="30" s="1"/>
  <c r="S174" i="30" s="1"/>
  <c r="K33" i="16"/>
  <c r="L33" i="16" s="1"/>
  <c r="M33" i="16" s="1"/>
  <c r="K37" i="16"/>
  <c r="L37" i="16" s="1"/>
  <c r="M37" i="16" s="1"/>
  <c r="K39" i="16"/>
  <c r="L39" i="16" s="1"/>
  <c r="M39" i="16" s="1"/>
  <c r="K40" i="16"/>
  <c r="L40" i="16" s="1"/>
  <c r="M40" i="16" s="1"/>
  <c r="K87" i="30"/>
  <c r="L87" i="30" s="1"/>
  <c r="M87" i="30" s="1"/>
  <c r="O87" i="30" s="1"/>
  <c r="P87" i="30" s="1"/>
  <c r="K60" i="19"/>
  <c r="L60" i="19" s="1"/>
  <c r="M60" i="19" s="1"/>
  <c r="K10" i="19"/>
  <c r="L10" i="19" s="1"/>
  <c r="M10" i="19" s="1"/>
  <c r="K25" i="19"/>
  <c r="L25" i="19" s="1"/>
  <c r="M25" i="19" s="1"/>
  <c r="O25" i="19" s="1"/>
  <c r="K45" i="19"/>
  <c r="L45" i="19" s="1"/>
  <c r="M45" i="19" s="1"/>
  <c r="K42" i="21"/>
  <c r="L42" i="21" s="1"/>
  <c r="M42" i="21" s="1"/>
  <c r="O42" i="21" s="1"/>
  <c r="K16" i="22"/>
  <c r="L16" i="22" s="1"/>
  <c r="M16" i="22" s="1"/>
  <c r="K30" i="22"/>
  <c r="L30" i="22" s="1"/>
  <c r="M30" i="22" s="1"/>
  <c r="O30" i="22" s="1"/>
  <c r="P30" i="22" s="1"/>
  <c r="R30" i="22" s="1"/>
  <c r="K36" i="22"/>
  <c r="L36" i="22" s="1"/>
  <c r="M36" i="22" s="1"/>
  <c r="O36" i="22" s="1"/>
  <c r="P36" i="22" s="1"/>
  <c r="R36" i="22" s="1"/>
  <c r="S36" i="22" s="1"/>
  <c r="K43" i="22"/>
  <c r="L43" i="22" s="1"/>
  <c r="M43" i="22" s="1"/>
  <c r="O43" i="22" s="1"/>
  <c r="P43" i="22" s="1"/>
  <c r="R43" i="22" s="1"/>
  <c r="K94" i="22"/>
  <c r="L94" i="22" s="1"/>
  <c r="M94" i="22" s="1"/>
  <c r="O94" i="22" s="1"/>
  <c r="P94" i="22" s="1"/>
  <c r="R94" i="22" s="1"/>
  <c r="S94" i="22" s="1"/>
  <c r="K100" i="22"/>
  <c r="L100" i="22" s="1"/>
  <c r="M100" i="22" s="1"/>
  <c r="O100" i="22" s="1"/>
  <c r="P100" i="22" s="1"/>
  <c r="R100" i="22" s="1"/>
  <c r="K102" i="22"/>
  <c r="L102" i="22" s="1"/>
  <c r="M102" i="22" s="1"/>
  <c r="O102" i="22" s="1"/>
  <c r="P102" i="22" s="1"/>
  <c r="R102" i="22" s="1"/>
  <c r="S102" i="22" s="1"/>
  <c r="K106" i="22"/>
  <c r="L106" i="22" s="1"/>
  <c r="M106" i="22" s="1"/>
  <c r="O106" i="22" s="1"/>
  <c r="P106" i="22" s="1"/>
  <c r="K66" i="22"/>
  <c r="L66" i="22" s="1"/>
  <c r="M66" i="22" s="1"/>
  <c r="O66" i="22" s="1"/>
  <c r="P66" i="22" s="1"/>
  <c r="R66" i="22" s="1"/>
  <c r="S66" i="22" s="1"/>
  <c r="K70" i="22"/>
  <c r="L70" i="22" s="1"/>
  <c r="M70" i="22" s="1"/>
  <c r="K33" i="25"/>
  <c r="L33" i="25" s="1"/>
  <c r="M33" i="25" s="1"/>
  <c r="O33" i="25" s="1"/>
  <c r="K46" i="25"/>
  <c r="L46" i="25" s="1"/>
  <c r="M46" i="25" s="1"/>
  <c r="O46" i="25" s="1"/>
  <c r="K47" i="25"/>
  <c r="L47" i="25" s="1"/>
  <c r="M47" i="25" s="1"/>
  <c r="K49" i="25"/>
  <c r="L49" i="25" s="1"/>
  <c r="M49" i="25" s="1"/>
  <c r="O49" i="25" s="1"/>
  <c r="K69" i="25"/>
  <c r="L69" i="25" s="1"/>
  <c r="M69" i="25" s="1"/>
  <c r="K75" i="25"/>
  <c r="L75" i="25" s="1"/>
  <c r="M75" i="25" s="1"/>
  <c r="O75" i="25" s="1"/>
  <c r="P75" i="25" s="1"/>
  <c r="R75" i="25" s="1"/>
  <c r="S75" i="25" s="1"/>
  <c r="K76" i="25"/>
  <c r="L76" i="25" s="1"/>
  <c r="M76" i="25" s="1"/>
  <c r="K115" i="25"/>
  <c r="L115" i="25" s="1"/>
  <c r="M115" i="25" s="1"/>
  <c r="K119" i="25"/>
  <c r="L119" i="25" s="1"/>
  <c r="M119" i="25" s="1"/>
  <c r="K122" i="25"/>
  <c r="L122" i="25" s="1"/>
  <c r="M122" i="25" s="1"/>
  <c r="K70" i="25"/>
  <c r="L70" i="25" s="1"/>
  <c r="M70" i="25" s="1"/>
  <c r="K78" i="25"/>
  <c r="L78" i="25" s="1"/>
  <c r="M78" i="25" s="1"/>
  <c r="K12" i="29"/>
  <c r="L12" i="29" s="1"/>
  <c r="M12" i="29" s="1"/>
  <c r="O12" i="29" s="1"/>
  <c r="K82" i="29"/>
  <c r="L82" i="29" s="1"/>
  <c r="M82" i="29" s="1"/>
  <c r="O82" i="29" s="1"/>
  <c r="K86" i="29"/>
  <c r="L86" i="29" s="1"/>
  <c r="M86" i="29" s="1"/>
  <c r="O86" i="29" s="1"/>
  <c r="K42" i="29"/>
  <c r="L42" i="29" s="1"/>
  <c r="M42" i="29" s="1"/>
  <c r="O42" i="29" s="1"/>
  <c r="K13" i="21"/>
  <c r="L13" i="21" s="1"/>
  <c r="M13" i="21" s="1"/>
  <c r="O13" i="21" s="1"/>
  <c r="P13" i="21" s="1"/>
  <c r="R13" i="21" s="1"/>
  <c r="S13" i="21" s="1"/>
  <c r="K92" i="30"/>
  <c r="L92" i="30" s="1"/>
  <c r="M92" i="30" s="1"/>
  <c r="K99" i="30"/>
  <c r="L99" i="30" s="1"/>
  <c r="M99" i="30" s="1"/>
  <c r="O99" i="30" s="1"/>
  <c r="P99" i="30" s="1"/>
  <c r="R99" i="30" s="1"/>
  <c r="S99" i="30" s="1"/>
  <c r="K102" i="30"/>
  <c r="L102" i="30" s="1"/>
  <c r="M102" i="30" s="1"/>
  <c r="K137" i="30"/>
  <c r="L137" i="30" s="1"/>
  <c r="M137" i="30" s="1"/>
  <c r="K138" i="30"/>
  <c r="L138" i="30" s="1"/>
  <c r="M138" i="30" s="1"/>
  <c r="K139" i="30"/>
  <c r="L139" i="30" s="1"/>
  <c r="M139" i="30" s="1"/>
  <c r="K71" i="12"/>
  <c r="L71" i="12" s="1"/>
  <c r="M71" i="12" s="1"/>
  <c r="O71" i="12" s="1"/>
  <c r="K75" i="12"/>
  <c r="L75" i="12" s="1"/>
  <c r="M75" i="12" s="1"/>
  <c r="O75" i="12" s="1"/>
  <c r="K82" i="12"/>
  <c r="L82" i="12" s="1"/>
  <c r="M82" i="12" s="1"/>
  <c r="O82" i="12" s="1"/>
  <c r="K68" i="30"/>
  <c r="L68" i="30" s="1"/>
  <c r="M68" i="30" s="1"/>
  <c r="O68" i="30" s="1"/>
  <c r="P68" i="30" s="1"/>
  <c r="R68" i="30" s="1"/>
  <c r="S68" i="30" s="1"/>
  <c r="K59" i="12"/>
  <c r="L59" i="12" s="1"/>
  <c r="M59" i="12" s="1"/>
  <c r="K96" i="30"/>
  <c r="L96" i="30" s="1"/>
  <c r="M96" i="30" s="1"/>
  <c r="O96" i="30" s="1"/>
  <c r="P96" i="30" s="1"/>
  <c r="R96" i="30" s="1"/>
  <c r="S96" i="30" s="1"/>
  <c r="K124" i="30"/>
  <c r="L124" i="30" s="1"/>
  <c r="M124" i="30" s="1"/>
  <c r="O124" i="30" s="1"/>
  <c r="P124" i="30" s="1"/>
  <c r="R124" i="30" s="1"/>
  <c r="S124" i="30" s="1"/>
  <c r="K57" i="19"/>
  <c r="L57" i="19" s="1"/>
  <c r="M57" i="19" s="1"/>
  <c r="O57" i="19" s="1"/>
  <c r="P57" i="19" s="1"/>
  <c r="R57" i="19" s="1"/>
  <c r="S57" i="19" s="1"/>
  <c r="K59" i="19"/>
  <c r="L59" i="19" s="1"/>
  <c r="M59" i="19" s="1"/>
  <c r="K85" i="12"/>
  <c r="L85" i="12" s="1"/>
  <c r="M85" i="12" s="1"/>
  <c r="K68" i="12"/>
  <c r="L68" i="12" s="1"/>
  <c r="M68" i="12" s="1"/>
  <c r="K114" i="12"/>
  <c r="L114" i="12" s="1"/>
  <c r="M114" i="12" s="1"/>
  <c r="O114" i="12" s="1"/>
  <c r="K120" i="12"/>
  <c r="L120" i="12" s="1"/>
  <c r="M120" i="12" s="1"/>
  <c r="O120" i="12" s="1"/>
  <c r="P120" i="12" s="1"/>
  <c r="K92" i="25"/>
  <c r="L92" i="25" s="1"/>
  <c r="M92" i="25" s="1"/>
  <c r="O92" i="25" s="1"/>
  <c r="P92" i="25" s="1"/>
  <c r="R92" i="25" s="1"/>
  <c r="K97" i="25"/>
  <c r="L97" i="25" s="1"/>
  <c r="M97" i="25" s="1"/>
  <c r="O97" i="25" s="1"/>
  <c r="P97" i="25" s="1"/>
  <c r="K98" i="25"/>
  <c r="L98" i="25" s="1"/>
  <c r="M98" i="25" s="1"/>
  <c r="O98" i="25" s="1"/>
  <c r="P98" i="25" s="1"/>
  <c r="R98" i="25" s="1"/>
  <c r="K111" i="30"/>
  <c r="L111" i="30" s="1"/>
  <c r="M111" i="30" s="1"/>
  <c r="O111" i="30" s="1"/>
  <c r="P111" i="30" s="1"/>
  <c r="R111" i="30" s="1"/>
  <c r="K112" i="30"/>
  <c r="L112" i="30" s="1"/>
  <c r="M112" i="30" s="1"/>
  <c r="O112" i="30" s="1"/>
  <c r="P112" i="30" s="1"/>
  <c r="R112" i="30" s="1"/>
  <c r="K157" i="30"/>
  <c r="L157" i="30" s="1"/>
  <c r="M157" i="30" s="1"/>
  <c r="O157" i="30" s="1"/>
  <c r="P157" i="30" s="1"/>
  <c r="R157" i="30" s="1"/>
  <c r="S157" i="30" s="1"/>
  <c r="K161" i="30"/>
  <c r="L161" i="30" s="1"/>
  <c r="M161" i="30" s="1"/>
  <c r="O161" i="30" s="1"/>
  <c r="P161" i="30" s="1"/>
  <c r="R161" i="30" s="1"/>
  <c r="K162" i="30"/>
  <c r="L162" i="30" s="1"/>
  <c r="M162" i="30" s="1"/>
  <c r="O162" i="30" s="1"/>
  <c r="P162" i="30" s="1"/>
  <c r="R162" i="30" s="1"/>
  <c r="K164" i="30"/>
  <c r="L164" i="30" s="1"/>
  <c r="M164" i="30" s="1"/>
  <c r="O164" i="30" s="1"/>
  <c r="P164" i="30" s="1"/>
  <c r="R164" i="30" s="1"/>
  <c r="K13" i="16"/>
  <c r="L13" i="16" s="1"/>
  <c r="M13" i="16" s="1"/>
  <c r="K15" i="16"/>
  <c r="L15" i="16" s="1"/>
  <c r="M15" i="16" s="1"/>
  <c r="K16" i="16"/>
  <c r="L16" i="16" s="1"/>
  <c r="M16" i="16" s="1"/>
  <c r="K18" i="16"/>
  <c r="L18" i="16" s="1"/>
  <c r="M18" i="16" s="1"/>
  <c r="K31" i="16"/>
  <c r="L31" i="16" s="1"/>
  <c r="M31" i="16" s="1"/>
  <c r="K32" i="16"/>
  <c r="L32" i="16" s="1"/>
  <c r="M32" i="16" s="1"/>
  <c r="K34" i="16"/>
  <c r="L34" i="16" s="1"/>
  <c r="M34" i="16" s="1"/>
  <c r="K42" i="16"/>
  <c r="L42" i="16" s="1"/>
  <c r="M42" i="16" s="1"/>
  <c r="K44" i="16"/>
  <c r="L44" i="16" s="1"/>
  <c r="M44" i="16" s="1"/>
  <c r="K45" i="16"/>
  <c r="L45" i="16" s="1"/>
  <c r="M45" i="16" s="1"/>
  <c r="O45" i="16" s="1"/>
  <c r="P45" i="16" s="1"/>
  <c r="R45" i="16" s="1"/>
  <c r="S45" i="16" s="1"/>
  <c r="O59" i="30"/>
  <c r="O105" i="30"/>
  <c r="P105" i="30" s="1"/>
  <c r="R105" i="30" s="1"/>
  <c r="S105" i="30" s="1"/>
  <c r="O49" i="30"/>
  <c r="P49" i="30" s="1"/>
  <c r="R49" i="30" s="1"/>
  <c r="S49" i="30" s="1"/>
  <c r="K12" i="19"/>
  <c r="L12" i="19" s="1"/>
  <c r="M12" i="19" s="1"/>
  <c r="K42" i="19"/>
  <c r="L42" i="19" s="1"/>
  <c r="M42" i="19" s="1"/>
  <c r="O42" i="19" s="1"/>
  <c r="P42" i="19" s="1"/>
  <c r="R42" i="19" s="1"/>
  <c r="S42" i="19" s="1"/>
  <c r="K48" i="19"/>
  <c r="L48" i="19" s="1"/>
  <c r="M48" i="19" s="1"/>
  <c r="O48" i="19" s="1"/>
  <c r="P48" i="19" s="1"/>
  <c r="K50" i="19"/>
  <c r="L50" i="19" s="1"/>
  <c r="M50" i="19" s="1"/>
  <c r="O50" i="19" s="1"/>
  <c r="P50" i="19" s="1"/>
  <c r="K13" i="22"/>
  <c r="L13" i="22" s="1"/>
  <c r="M13" i="22" s="1"/>
  <c r="O13" i="22" s="1"/>
  <c r="P13" i="22" s="1"/>
  <c r="R13" i="22" s="1"/>
  <c r="S13" i="22" s="1"/>
  <c r="K25" i="22"/>
  <c r="L25" i="22" s="1"/>
  <c r="M25" i="22" s="1"/>
  <c r="O25" i="22" s="1"/>
  <c r="P25" i="22" s="1"/>
  <c r="R25" i="22" s="1"/>
  <c r="S25" i="22" s="1"/>
  <c r="K61" i="22"/>
  <c r="L61" i="22" s="1"/>
  <c r="M61" i="22" s="1"/>
  <c r="O61" i="22" s="1"/>
  <c r="P61" i="22" s="1"/>
  <c r="R61" i="22" s="1"/>
  <c r="K62" i="22"/>
  <c r="L62" i="22" s="1"/>
  <c r="M62" i="22" s="1"/>
  <c r="O62" i="22" s="1"/>
  <c r="P62" i="22" s="1"/>
  <c r="R62" i="22" s="1"/>
  <c r="K87" i="22"/>
  <c r="L87" i="22" s="1"/>
  <c r="M87" i="22" s="1"/>
  <c r="O87" i="22" s="1"/>
  <c r="P87" i="22" s="1"/>
  <c r="R87" i="22" s="1"/>
  <c r="K89" i="22"/>
  <c r="L89" i="22" s="1"/>
  <c r="M89" i="22" s="1"/>
  <c r="O89" i="22" s="1"/>
  <c r="P89" i="22" s="1"/>
  <c r="R89" i="22" s="1"/>
  <c r="K23" i="19"/>
  <c r="L23" i="19" s="1"/>
  <c r="M23" i="19" s="1"/>
  <c r="O23" i="19" s="1"/>
  <c r="K14" i="25"/>
  <c r="L14" i="25" s="1"/>
  <c r="M14" i="25" s="1"/>
  <c r="O14" i="25" s="1"/>
  <c r="P14" i="25" s="1"/>
  <c r="R14" i="25" s="1"/>
  <c r="S14" i="25" s="1"/>
  <c r="K15" i="25"/>
  <c r="L15" i="25" s="1"/>
  <c r="M15" i="25" s="1"/>
  <c r="K31" i="25"/>
  <c r="L31" i="25" s="1"/>
  <c r="M31" i="25" s="1"/>
  <c r="O31" i="25" s="1"/>
  <c r="K32" i="25"/>
  <c r="L32" i="25" s="1"/>
  <c r="M32" i="25" s="1"/>
  <c r="K51" i="25"/>
  <c r="L51" i="25" s="1"/>
  <c r="M51" i="25" s="1"/>
  <c r="O51" i="25" s="1"/>
  <c r="P51" i="25" s="1"/>
  <c r="R51" i="25" s="1"/>
  <c r="S51" i="25" s="1"/>
  <c r="K54" i="25"/>
  <c r="L54" i="25" s="1"/>
  <c r="M54" i="25" s="1"/>
  <c r="K67" i="25"/>
  <c r="L67" i="25" s="1"/>
  <c r="M67" i="25" s="1"/>
  <c r="O67" i="25" s="1"/>
  <c r="K68" i="25"/>
  <c r="L68" i="25" s="1"/>
  <c r="M68" i="25" s="1"/>
  <c r="K82" i="25"/>
  <c r="L82" i="25" s="1"/>
  <c r="M82" i="25" s="1"/>
  <c r="O82" i="25" s="1"/>
  <c r="P82" i="25" s="1"/>
  <c r="K84" i="25"/>
  <c r="L84" i="25" s="1"/>
  <c r="M84" i="25" s="1"/>
  <c r="O84" i="25" s="1"/>
  <c r="K113" i="25"/>
  <c r="L113" i="25" s="1"/>
  <c r="M113" i="25" s="1"/>
  <c r="O113" i="25" s="1"/>
  <c r="K114" i="25"/>
  <c r="L114" i="25" s="1"/>
  <c r="M114" i="25" s="1"/>
  <c r="K133" i="25"/>
  <c r="L133" i="25" s="1"/>
  <c r="M133" i="25" s="1"/>
  <c r="O133" i="25" s="1"/>
  <c r="K18" i="19"/>
  <c r="L18" i="19" s="1"/>
  <c r="M18" i="19" s="1"/>
  <c r="K12" i="12"/>
  <c r="L12" i="12" s="1"/>
  <c r="M12" i="12" s="1"/>
  <c r="K15" i="12"/>
  <c r="L15" i="12" s="1"/>
  <c r="M15" i="12" s="1"/>
  <c r="K16" i="12"/>
  <c r="L16" i="12" s="1"/>
  <c r="M16" i="12" s="1"/>
  <c r="O16" i="12" s="1"/>
  <c r="K17" i="12"/>
  <c r="L17" i="12" s="1"/>
  <c r="M17" i="12" s="1"/>
  <c r="O17" i="12" s="1"/>
  <c r="K18" i="12"/>
  <c r="L18" i="12" s="1"/>
  <c r="M18" i="12" s="1"/>
  <c r="K19" i="12"/>
  <c r="L19" i="12" s="1"/>
  <c r="M19" i="12" s="1"/>
  <c r="K28" i="12"/>
  <c r="L28" i="12" s="1"/>
  <c r="M28" i="12" s="1"/>
  <c r="O28" i="12" s="1"/>
  <c r="P28" i="12" s="1"/>
  <c r="R28" i="12" s="1"/>
  <c r="S28" i="12" s="1"/>
  <c r="K31" i="12"/>
  <c r="L31" i="12" s="1"/>
  <c r="M31" i="12" s="1"/>
  <c r="K34" i="12"/>
  <c r="L34" i="12" s="1"/>
  <c r="M34" i="12" s="1"/>
  <c r="K35" i="12"/>
  <c r="L35" i="12" s="1"/>
  <c r="M35" i="12" s="1"/>
  <c r="K38" i="12"/>
  <c r="L38" i="12" s="1"/>
  <c r="M38" i="12" s="1"/>
  <c r="O38" i="12" s="1"/>
  <c r="P38" i="12" s="1"/>
  <c r="K43" i="12"/>
  <c r="L43" i="12" s="1"/>
  <c r="M43" i="12" s="1"/>
  <c r="O43" i="12" s="1"/>
  <c r="K47" i="12"/>
  <c r="L47" i="12" s="1"/>
  <c r="M47" i="12" s="1"/>
  <c r="K49" i="12"/>
  <c r="L49" i="12" s="1"/>
  <c r="M49" i="12" s="1"/>
  <c r="K50" i="12"/>
  <c r="L50" i="12" s="1"/>
  <c r="M50" i="12" s="1"/>
  <c r="O50" i="12" s="1"/>
  <c r="K52" i="25"/>
  <c r="L52" i="25" s="1"/>
  <c r="M52" i="25" s="1"/>
  <c r="K71" i="25"/>
  <c r="L71" i="25" s="1"/>
  <c r="M71" i="25" s="1"/>
  <c r="O71" i="25" s="1"/>
  <c r="P71" i="25" s="1"/>
  <c r="K20" i="29"/>
  <c r="L20" i="29" s="1"/>
  <c r="M20" i="29" s="1"/>
  <c r="O20" i="29" s="1"/>
  <c r="K24" i="29"/>
  <c r="L24" i="29" s="1"/>
  <c r="M24" i="29" s="1"/>
  <c r="O24" i="29" s="1"/>
  <c r="K76" i="29"/>
  <c r="L76" i="29" s="1"/>
  <c r="M76" i="29" s="1"/>
  <c r="O76" i="29" s="1"/>
  <c r="K78" i="29"/>
  <c r="L78" i="29" s="1"/>
  <c r="M78" i="29" s="1"/>
  <c r="O78" i="29" s="1"/>
  <c r="K48" i="29"/>
  <c r="L48" i="29" s="1"/>
  <c r="M48" i="29" s="1"/>
  <c r="O48" i="29" s="1"/>
  <c r="K50" i="29"/>
  <c r="L50" i="29" s="1"/>
  <c r="M50" i="29" s="1"/>
  <c r="O50" i="29" s="1"/>
  <c r="K54" i="29"/>
  <c r="L54" i="29" s="1"/>
  <c r="M54" i="29" s="1"/>
  <c r="O54" i="29" s="1"/>
  <c r="P54" i="29" s="1"/>
  <c r="R54" i="29" s="1"/>
  <c r="K69" i="29"/>
  <c r="L69" i="29" s="1"/>
  <c r="M69" i="29" s="1"/>
  <c r="O69" i="29" s="1"/>
  <c r="P69" i="29" s="1"/>
  <c r="R69" i="29" s="1"/>
  <c r="K12" i="25"/>
  <c r="L12" i="25" s="1"/>
  <c r="M12" i="25" s="1"/>
  <c r="K13" i="30"/>
  <c r="L13" i="30" s="1"/>
  <c r="M13" i="30" s="1"/>
  <c r="K15" i="30"/>
  <c r="L15" i="30" s="1"/>
  <c r="M15" i="30" s="1"/>
  <c r="K16" i="30"/>
  <c r="L16" i="30" s="1"/>
  <c r="M16" i="30" s="1"/>
  <c r="O16" i="30" s="1"/>
  <c r="P16" i="30" s="1"/>
  <c r="R16" i="30" s="1"/>
  <c r="S16" i="30" s="1"/>
  <c r="K19" i="30"/>
  <c r="L19" i="30" s="1"/>
  <c r="M19" i="30" s="1"/>
  <c r="K22" i="30"/>
  <c r="L22" i="30" s="1"/>
  <c r="M22" i="30" s="1"/>
  <c r="K26" i="30"/>
  <c r="L26" i="30" s="1"/>
  <c r="M26" i="30" s="1"/>
  <c r="O26" i="30" s="1"/>
  <c r="P26" i="30" s="1"/>
  <c r="R26" i="30" s="1"/>
  <c r="S26" i="30" s="1"/>
  <c r="K31" i="30"/>
  <c r="L31" i="30" s="1"/>
  <c r="M31" i="30" s="1"/>
  <c r="K34" i="30"/>
  <c r="L34" i="30" s="1"/>
  <c r="M34" i="30" s="1"/>
  <c r="K35" i="30"/>
  <c r="L35" i="30" s="1"/>
  <c r="M35" i="30" s="1"/>
  <c r="K41" i="30"/>
  <c r="L41" i="30" s="1"/>
  <c r="M41" i="30" s="1"/>
  <c r="K43" i="30"/>
  <c r="L43" i="30" s="1"/>
  <c r="M43" i="30" s="1"/>
  <c r="K47" i="30"/>
  <c r="L47" i="30" s="1"/>
  <c r="M47" i="30" s="1"/>
  <c r="O47" i="30" s="1"/>
  <c r="P47" i="30" s="1"/>
  <c r="R47" i="30" s="1"/>
  <c r="S47" i="30" s="1"/>
  <c r="K60" i="30"/>
  <c r="L60" i="30" s="1"/>
  <c r="M60" i="30" s="1"/>
  <c r="K61" i="30"/>
  <c r="L61" i="30" s="1"/>
  <c r="M61" i="30" s="1"/>
  <c r="K66" i="30"/>
  <c r="L66" i="30" s="1"/>
  <c r="M66" i="30" s="1"/>
  <c r="K119" i="30"/>
  <c r="L119" i="30" s="1"/>
  <c r="M119" i="30" s="1"/>
  <c r="K120" i="30"/>
  <c r="L120" i="30" s="1"/>
  <c r="M120" i="30" s="1"/>
  <c r="K122" i="30"/>
  <c r="L122" i="30" s="1"/>
  <c r="M122" i="30" s="1"/>
  <c r="O122" i="30" s="1"/>
  <c r="P122" i="30" s="1"/>
  <c r="K123" i="30"/>
  <c r="L123" i="30" s="1"/>
  <c r="M123" i="30" s="1"/>
  <c r="K126" i="30"/>
  <c r="L126" i="30" s="1"/>
  <c r="M126" i="30" s="1"/>
  <c r="O126" i="30" s="1"/>
  <c r="P126" i="30" s="1"/>
  <c r="R126" i="30" s="1"/>
  <c r="S126" i="30" s="1"/>
  <c r="K133" i="30"/>
  <c r="L133" i="30" s="1"/>
  <c r="M133" i="30" s="1"/>
  <c r="O133" i="30" s="1"/>
  <c r="P133" i="30" s="1"/>
  <c r="R133" i="30" s="1"/>
  <c r="S133" i="30" s="1"/>
  <c r="K135" i="30"/>
  <c r="L135" i="30" s="1"/>
  <c r="M135" i="30" s="1"/>
  <c r="K95" i="30"/>
  <c r="L95" i="30" s="1"/>
  <c r="M95" i="30" s="1"/>
  <c r="O95" i="30" s="1"/>
  <c r="P95" i="30" s="1"/>
  <c r="R95" i="30" s="1"/>
  <c r="S95" i="30" s="1"/>
  <c r="K80" i="30"/>
  <c r="L80" i="30" s="1"/>
  <c r="M80" i="30" s="1"/>
  <c r="O80" i="30" s="1"/>
  <c r="P80" i="30" s="1"/>
  <c r="R80" i="30" s="1"/>
  <c r="S80" i="30" s="1"/>
  <c r="K108" i="30"/>
  <c r="L108" i="30" s="1"/>
  <c r="M108" i="30" s="1"/>
  <c r="O108" i="30" s="1"/>
  <c r="P108" i="30" s="1"/>
  <c r="R108" i="30" s="1"/>
  <c r="S108" i="30" s="1"/>
  <c r="K159" i="12"/>
  <c r="L159" i="12" s="1"/>
  <c r="M159" i="12" s="1"/>
  <c r="O159" i="12" s="1"/>
  <c r="K31" i="19"/>
  <c r="L31" i="19" s="1"/>
  <c r="M31" i="19" s="1"/>
  <c r="O31" i="19" s="1"/>
  <c r="P31" i="19" s="1"/>
  <c r="R31" i="19" s="1"/>
  <c r="S31" i="19" s="1"/>
  <c r="K102" i="12"/>
  <c r="L102" i="12" s="1"/>
  <c r="M102" i="12" s="1"/>
  <c r="K56" i="19"/>
  <c r="L56" i="19" s="1"/>
  <c r="M56" i="19" s="1"/>
  <c r="K9" i="19"/>
  <c r="L9" i="19" s="1"/>
  <c r="M9" i="19" s="1"/>
  <c r="K11" i="19"/>
  <c r="L11" i="19" s="1"/>
  <c r="M11" i="19" s="1"/>
  <c r="K14" i="19"/>
  <c r="L14" i="19" s="1"/>
  <c r="M14" i="19" s="1"/>
  <c r="K166" i="12"/>
  <c r="L166" i="12" s="1"/>
  <c r="M166" i="12" s="1"/>
  <c r="O166" i="12" s="1"/>
  <c r="P166" i="12" s="1"/>
  <c r="R166" i="12" s="1"/>
  <c r="K178" i="12"/>
  <c r="L178" i="12" s="1"/>
  <c r="M178" i="12" s="1"/>
  <c r="O178" i="12" s="1"/>
  <c r="P178" i="12" s="1"/>
  <c r="R178" i="12" s="1"/>
  <c r="K190" i="12"/>
  <c r="L190" i="12" s="1"/>
  <c r="M190" i="12" s="1"/>
  <c r="O190" i="12" s="1"/>
  <c r="P190" i="12" s="1"/>
  <c r="R190" i="12" s="1"/>
  <c r="K55" i="22"/>
  <c r="L55" i="22" s="1"/>
  <c r="M55" i="22" s="1"/>
  <c r="O55" i="22" s="1"/>
  <c r="P55" i="22" s="1"/>
  <c r="R55" i="22" s="1"/>
  <c r="K58" i="22"/>
  <c r="L58" i="22" s="1"/>
  <c r="M58" i="22" s="1"/>
  <c r="O58" i="22" s="1"/>
  <c r="P58" i="22" s="1"/>
  <c r="K93" i="25"/>
  <c r="L93" i="25" s="1"/>
  <c r="M93" i="25" s="1"/>
  <c r="O93" i="25" s="1"/>
  <c r="P93" i="25" s="1"/>
  <c r="R93" i="25" s="1"/>
  <c r="K145" i="30"/>
  <c r="L145" i="30" s="1"/>
  <c r="M145" i="30" s="1"/>
  <c r="K146" i="30"/>
  <c r="L146" i="30" s="1"/>
  <c r="M146" i="30" s="1"/>
  <c r="O146" i="30" s="1"/>
  <c r="P146" i="30" s="1"/>
  <c r="R146" i="30" s="1"/>
  <c r="S146" i="30" s="1"/>
  <c r="K148" i="30"/>
  <c r="L148" i="30" s="1"/>
  <c r="M148" i="30" s="1"/>
  <c r="O148" i="30" s="1"/>
  <c r="P148" i="30" s="1"/>
  <c r="R148" i="30" s="1"/>
  <c r="K155" i="30"/>
  <c r="L155" i="30" s="1"/>
  <c r="M155" i="30" s="1"/>
  <c r="O155" i="30" s="1"/>
  <c r="P155" i="30" s="1"/>
  <c r="R155" i="30" s="1"/>
  <c r="S155" i="30" s="1"/>
  <c r="K156" i="30"/>
  <c r="L156" i="30" s="1"/>
  <c r="M156" i="30" s="1"/>
  <c r="O156" i="30" s="1"/>
  <c r="P156" i="30" s="1"/>
  <c r="R156" i="30" s="1"/>
  <c r="K158" i="30"/>
  <c r="L158" i="30" s="1"/>
  <c r="M158" i="30" s="1"/>
  <c r="O158" i="30" s="1"/>
  <c r="P158" i="30" s="1"/>
  <c r="R158" i="30" s="1"/>
  <c r="S158" i="30" s="1"/>
  <c r="K165" i="30"/>
  <c r="L165" i="30" s="1"/>
  <c r="M165" i="30" s="1"/>
  <c r="O165" i="30" s="1"/>
  <c r="P165" i="30" s="1"/>
  <c r="R165" i="30" s="1"/>
  <c r="S165" i="30" s="1"/>
  <c r="K166" i="30"/>
  <c r="L166" i="30" s="1"/>
  <c r="M166" i="30" s="1"/>
  <c r="O166" i="30" s="1"/>
  <c r="P166" i="30" s="1"/>
  <c r="R166" i="30" s="1"/>
  <c r="S166" i="30" s="1"/>
  <c r="K170" i="30"/>
  <c r="L170" i="30" s="1"/>
  <c r="M170" i="30" s="1"/>
  <c r="O170" i="30" s="1"/>
  <c r="P170" i="30" s="1"/>
  <c r="R170" i="30" s="1"/>
  <c r="K11" i="16"/>
  <c r="L11" i="16" s="1"/>
  <c r="M11" i="16" s="1"/>
  <c r="K12" i="16"/>
  <c r="L12" i="16" s="1"/>
  <c r="M12" i="16" s="1"/>
  <c r="O12" i="16" s="1"/>
  <c r="P12" i="16" s="1"/>
  <c r="R12" i="16" s="1"/>
  <c r="S12" i="16" s="1"/>
  <c r="K14" i="16"/>
  <c r="L14" i="16" s="1"/>
  <c r="M14" i="16" s="1"/>
  <c r="K20" i="16"/>
  <c r="L20" i="16" s="1"/>
  <c r="M20" i="16" s="1"/>
  <c r="O20" i="16" s="1"/>
  <c r="P20" i="16" s="1"/>
  <c r="R20" i="16" s="1"/>
  <c r="S20" i="16" s="1"/>
  <c r="K22" i="16"/>
  <c r="L22" i="16" s="1"/>
  <c r="M22" i="16" s="1"/>
  <c r="K27" i="16"/>
  <c r="L27" i="16" s="1"/>
  <c r="M27" i="16" s="1"/>
  <c r="O27" i="16" s="1"/>
  <c r="P27" i="16" s="1"/>
  <c r="R27" i="16" s="1"/>
  <c r="S27" i="16" s="1"/>
  <c r="K28" i="16"/>
  <c r="L28" i="16" s="1"/>
  <c r="M28" i="16" s="1"/>
  <c r="O28" i="16" s="1"/>
  <c r="P28" i="16" s="1"/>
  <c r="R28" i="16" s="1"/>
  <c r="S28" i="16" s="1"/>
  <c r="K30" i="16"/>
  <c r="L30" i="16" s="1"/>
  <c r="M30" i="16" s="1"/>
  <c r="K35" i="16"/>
  <c r="L35" i="16" s="1"/>
  <c r="M35" i="16" s="1"/>
  <c r="K36" i="16"/>
  <c r="L36" i="16" s="1"/>
  <c r="M36" i="16" s="1"/>
  <c r="K38" i="16"/>
  <c r="L38" i="16" s="1"/>
  <c r="M38" i="16" s="1"/>
  <c r="K41" i="16"/>
  <c r="L41" i="16" s="1"/>
  <c r="M41" i="16" s="1"/>
  <c r="O41" i="16" s="1"/>
  <c r="P41" i="16" s="1"/>
  <c r="R41" i="16" s="1"/>
  <c r="S41" i="16" s="1"/>
  <c r="K43" i="16"/>
  <c r="L43" i="16" s="1"/>
  <c r="M43" i="16" s="1"/>
  <c r="K48" i="16"/>
  <c r="L48" i="16" s="1"/>
  <c r="M48" i="16" s="1"/>
  <c r="O48" i="16" s="1"/>
  <c r="P48" i="16" s="1"/>
  <c r="R48" i="16" s="1"/>
  <c r="S48" i="16" s="1"/>
  <c r="K49" i="16"/>
  <c r="L49" i="16" s="1"/>
  <c r="M49" i="16" s="1"/>
  <c r="K51" i="16"/>
  <c r="L51" i="16" s="1"/>
  <c r="M51" i="16" s="1"/>
  <c r="K55" i="16"/>
  <c r="L55" i="16" s="1"/>
  <c r="M55" i="16" s="1"/>
  <c r="O55" i="16" s="1"/>
  <c r="P55" i="16" s="1"/>
  <c r="R55" i="16" s="1"/>
  <c r="S55" i="16" s="1"/>
  <c r="K56" i="16"/>
  <c r="L56" i="16" s="1"/>
  <c r="M56" i="16" s="1"/>
  <c r="O56" i="16" s="1"/>
  <c r="P56" i="16" s="1"/>
  <c r="K59" i="16"/>
  <c r="L59" i="16" s="1"/>
  <c r="M59" i="16" s="1"/>
  <c r="R87" i="30"/>
  <c r="S87" i="30" s="1"/>
  <c r="O38" i="19"/>
  <c r="P38" i="19" s="1"/>
  <c r="O39" i="22"/>
  <c r="P39" i="22" s="1"/>
  <c r="O37" i="19"/>
  <c r="P37" i="19" s="1"/>
  <c r="O49" i="19"/>
  <c r="P49" i="19" s="1"/>
  <c r="R49" i="19" s="1"/>
  <c r="S49" i="19" s="1"/>
  <c r="P136" i="30"/>
  <c r="R136" i="30" s="1"/>
  <c r="S136" i="30" s="1"/>
  <c r="P90" i="30"/>
  <c r="R90" i="30" s="1"/>
  <c r="S90" i="30" s="1"/>
  <c r="P17" i="30"/>
  <c r="R17" i="30" s="1"/>
  <c r="S17" i="30" s="1"/>
  <c r="P12" i="30"/>
  <c r="R12" i="30" s="1"/>
  <c r="S12" i="30" s="1"/>
  <c r="K28" i="19"/>
  <c r="L28" i="19" s="1"/>
  <c r="M28" i="19" s="1"/>
  <c r="O28" i="19" s="1"/>
  <c r="P28" i="19" s="1"/>
  <c r="K47" i="19"/>
  <c r="L47" i="19" s="1"/>
  <c r="M47" i="19" s="1"/>
  <c r="O47" i="19" s="1"/>
  <c r="P47" i="19" s="1"/>
  <c r="K62" i="12"/>
  <c r="L62" i="12" s="1"/>
  <c r="M62" i="12" s="1"/>
  <c r="O62" i="12" s="1"/>
  <c r="K72" i="12"/>
  <c r="L72" i="12" s="1"/>
  <c r="M72" i="12" s="1"/>
  <c r="O72" i="12" s="1"/>
  <c r="K73" i="12"/>
  <c r="L73" i="12" s="1"/>
  <c r="M73" i="12" s="1"/>
  <c r="O73" i="12" s="1"/>
  <c r="K76" i="12"/>
  <c r="L76" i="12" s="1"/>
  <c r="M76" i="12" s="1"/>
  <c r="K79" i="12"/>
  <c r="L79" i="12" s="1"/>
  <c r="M79" i="12" s="1"/>
  <c r="K80" i="12"/>
  <c r="L80" i="12" s="1"/>
  <c r="M80" i="12" s="1"/>
  <c r="K107" i="12"/>
  <c r="L107" i="12" s="1"/>
  <c r="M107" i="12" s="1"/>
  <c r="K109" i="12"/>
  <c r="L109" i="12" s="1"/>
  <c r="M109" i="12" s="1"/>
  <c r="O109" i="12" s="1"/>
  <c r="K118" i="12"/>
  <c r="L118" i="12" s="1"/>
  <c r="M118" i="12" s="1"/>
  <c r="K119" i="12"/>
  <c r="L119" i="12" s="1"/>
  <c r="M119" i="12" s="1"/>
  <c r="O119" i="12" s="1"/>
  <c r="K121" i="12"/>
  <c r="L121" i="12" s="1"/>
  <c r="M121" i="12" s="1"/>
  <c r="O121" i="12" s="1"/>
  <c r="K124" i="12"/>
  <c r="L124" i="12" s="1"/>
  <c r="M124" i="12" s="1"/>
  <c r="K125" i="12"/>
  <c r="L125" i="12" s="1"/>
  <c r="M125" i="12" s="1"/>
  <c r="O125" i="12" s="1"/>
  <c r="K38" i="21"/>
  <c r="L38" i="21" s="1"/>
  <c r="M38" i="21" s="1"/>
  <c r="O38" i="21" s="1"/>
  <c r="P38" i="21" s="1"/>
  <c r="R38" i="21" s="1"/>
  <c r="S38" i="21" s="1"/>
  <c r="K43" i="21"/>
  <c r="L43" i="21" s="1"/>
  <c r="M43" i="21" s="1"/>
  <c r="O43" i="21" s="1"/>
  <c r="K20" i="22"/>
  <c r="L20" i="22" s="1"/>
  <c r="M20" i="22" s="1"/>
  <c r="O20" i="22" s="1"/>
  <c r="K21" i="22"/>
  <c r="L21" i="22" s="1"/>
  <c r="M21" i="22" s="1"/>
  <c r="O21" i="22" s="1"/>
  <c r="P21" i="22" s="1"/>
  <c r="R21" i="22" s="1"/>
  <c r="K33" i="22"/>
  <c r="L33" i="22" s="1"/>
  <c r="M33" i="22" s="1"/>
  <c r="O33" i="22" s="1"/>
  <c r="P33" i="22" s="1"/>
  <c r="R33" i="22" s="1"/>
  <c r="S33" i="22" s="1"/>
  <c r="K51" i="22"/>
  <c r="L51" i="22" s="1"/>
  <c r="M51" i="22" s="1"/>
  <c r="O51" i="22" s="1"/>
  <c r="P51" i="22" s="1"/>
  <c r="R51" i="22" s="1"/>
  <c r="S51" i="22" s="1"/>
  <c r="K52" i="22"/>
  <c r="L52" i="22" s="1"/>
  <c r="M52" i="22" s="1"/>
  <c r="O52" i="22" s="1"/>
  <c r="P52" i="22" s="1"/>
  <c r="K75" i="22"/>
  <c r="L75" i="22" s="1"/>
  <c r="M75" i="22" s="1"/>
  <c r="O75" i="22" s="1"/>
  <c r="P75" i="22" s="1"/>
  <c r="R75" i="22" s="1"/>
  <c r="K83" i="22"/>
  <c r="L83" i="22" s="1"/>
  <c r="M83" i="22" s="1"/>
  <c r="O83" i="22" s="1"/>
  <c r="P83" i="22" s="1"/>
  <c r="R83" i="22" s="1"/>
  <c r="S83" i="22" s="1"/>
  <c r="K85" i="22"/>
  <c r="L85" i="22" s="1"/>
  <c r="M85" i="22" s="1"/>
  <c r="K96" i="22"/>
  <c r="L96" i="22" s="1"/>
  <c r="M96" i="22" s="1"/>
  <c r="O96" i="22" s="1"/>
  <c r="P96" i="22" s="1"/>
  <c r="R96" i="22" s="1"/>
  <c r="K18" i="21"/>
  <c r="L18" i="21" s="1"/>
  <c r="M18" i="21" s="1"/>
  <c r="O18" i="21" s="1"/>
  <c r="P18" i="21" s="1"/>
  <c r="K68" i="22"/>
  <c r="L68" i="22" s="1"/>
  <c r="M68" i="22" s="1"/>
  <c r="O68" i="22" s="1"/>
  <c r="P68" i="22" s="1"/>
  <c r="K13" i="25"/>
  <c r="L13" i="25" s="1"/>
  <c r="M13" i="25" s="1"/>
  <c r="O13" i="25" s="1"/>
  <c r="P13" i="25" s="1"/>
  <c r="K20" i="25"/>
  <c r="L20" i="25" s="1"/>
  <c r="M20" i="25" s="1"/>
  <c r="K21" i="25"/>
  <c r="L21" i="25" s="1"/>
  <c r="M21" i="25" s="1"/>
  <c r="O21" i="25" s="1"/>
  <c r="K27" i="25"/>
  <c r="L27" i="25" s="1"/>
  <c r="M27" i="25" s="1"/>
  <c r="O27" i="25" s="1"/>
  <c r="K38" i="25"/>
  <c r="L38" i="25" s="1"/>
  <c r="M38" i="25" s="1"/>
  <c r="K50" i="25"/>
  <c r="L50" i="25" s="1"/>
  <c r="M50" i="25" s="1"/>
  <c r="O50" i="25" s="1"/>
  <c r="K57" i="25"/>
  <c r="L57" i="25" s="1"/>
  <c r="M57" i="25" s="1"/>
  <c r="K59" i="25"/>
  <c r="L59" i="25" s="1"/>
  <c r="M59" i="25" s="1"/>
  <c r="O59" i="25" s="1"/>
  <c r="K65" i="25"/>
  <c r="L65" i="25" s="1"/>
  <c r="M65" i="25" s="1"/>
  <c r="K74" i="25"/>
  <c r="L74" i="25" s="1"/>
  <c r="M74" i="25" s="1"/>
  <c r="O74" i="25" s="1"/>
  <c r="K81" i="25"/>
  <c r="L81" i="25" s="1"/>
  <c r="M81" i="25" s="1"/>
  <c r="K88" i="25"/>
  <c r="L88" i="25" s="1"/>
  <c r="M88" i="25" s="1"/>
  <c r="K107" i="25"/>
  <c r="L107" i="25" s="1"/>
  <c r="M107" i="25" s="1"/>
  <c r="S69" i="29"/>
  <c r="P58" i="19"/>
  <c r="K118" i="25"/>
  <c r="L118" i="25" s="1"/>
  <c r="M118" i="25" s="1"/>
  <c r="O118" i="25" s="1"/>
  <c r="K128" i="25"/>
  <c r="L128" i="25" s="1"/>
  <c r="M128" i="25" s="1"/>
  <c r="K137" i="25"/>
  <c r="L137" i="25" s="1"/>
  <c r="M137" i="25" s="1"/>
  <c r="K32" i="19"/>
  <c r="L32" i="19" s="1"/>
  <c r="M32" i="19" s="1"/>
  <c r="O32" i="19" s="1"/>
  <c r="K34" i="19"/>
  <c r="L34" i="19" s="1"/>
  <c r="M34" i="19" s="1"/>
  <c r="O34" i="19" s="1"/>
  <c r="K41" i="25"/>
  <c r="L41" i="25" s="1"/>
  <c r="M41" i="25" s="1"/>
  <c r="O41" i="25" s="1"/>
  <c r="P41" i="25" s="1"/>
  <c r="K60" i="25"/>
  <c r="L60" i="25" s="1"/>
  <c r="M60" i="25" s="1"/>
  <c r="O60" i="25" s="1"/>
  <c r="P60" i="25" s="1"/>
  <c r="K18" i="29"/>
  <c r="L18" i="29" s="1"/>
  <c r="M18" i="29" s="1"/>
  <c r="O18" i="29" s="1"/>
  <c r="K30" i="29"/>
  <c r="L30" i="29" s="1"/>
  <c r="M30" i="29" s="1"/>
  <c r="O30" i="29" s="1"/>
  <c r="K74" i="29"/>
  <c r="L74" i="29" s="1"/>
  <c r="M74" i="29" s="1"/>
  <c r="O74" i="29" s="1"/>
  <c r="K84" i="29"/>
  <c r="L84" i="29" s="1"/>
  <c r="M84" i="29" s="1"/>
  <c r="O84" i="29" s="1"/>
  <c r="K46" i="29"/>
  <c r="L46" i="29" s="1"/>
  <c r="M46" i="29" s="1"/>
  <c r="O46" i="29" s="1"/>
  <c r="K56" i="29"/>
  <c r="L56" i="29" s="1"/>
  <c r="M56" i="29" s="1"/>
  <c r="O56" i="29" s="1"/>
  <c r="P56" i="29" s="1"/>
  <c r="R56" i="29" s="1"/>
  <c r="S56" i="29" s="1"/>
  <c r="K63" i="29"/>
  <c r="L63" i="29" s="1"/>
  <c r="M63" i="29" s="1"/>
  <c r="O63" i="29" s="1"/>
  <c r="K14" i="21"/>
  <c r="L14" i="21" s="1"/>
  <c r="M14" i="21" s="1"/>
  <c r="O14" i="21" s="1"/>
  <c r="P14" i="21" s="1"/>
  <c r="R14" i="21" s="1"/>
  <c r="S14" i="21" s="1"/>
  <c r="K67" i="29"/>
  <c r="L67" i="29" s="1"/>
  <c r="M67" i="29" s="1"/>
  <c r="K18" i="30"/>
  <c r="L18" i="30" s="1"/>
  <c r="M18" i="30" s="1"/>
  <c r="K28" i="30"/>
  <c r="L28" i="30" s="1"/>
  <c r="M28" i="30" s="1"/>
  <c r="K38" i="30"/>
  <c r="L38" i="30" s="1"/>
  <c r="M38" i="30" s="1"/>
  <c r="K50" i="30"/>
  <c r="L50" i="30" s="1"/>
  <c r="M50" i="30" s="1"/>
  <c r="K71" i="30"/>
  <c r="L71" i="30" s="1"/>
  <c r="M71" i="30" s="1"/>
  <c r="K85" i="30"/>
  <c r="L85" i="30" s="1"/>
  <c r="M85" i="30" s="1"/>
  <c r="O85" i="30" s="1"/>
  <c r="P85" i="30" s="1"/>
  <c r="K86" i="30"/>
  <c r="L86" i="30" s="1"/>
  <c r="M86" i="30" s="1"/>
  <c r="K101" i="30"/>
  <c r="L101" i="30" s="1"/>
  <c r="M101" i="30" s="1"/>
  <c r="O101" i="30" s="1"/>
  <c r="P101" i="30" s="1"/>
  <c r="R101" i="30" s="1"/>
  <c r="S101" i="30" s="1"/>
  <c r="K130" i="30"/>
  <c r="L130" i="30" s="1"/>
  <c r="M130" i="30" s="1"/>
  <c r="K134" i="30"/>
  <c r="L134" i="30" s="1"/>
  <c r="M134" i="30" s="1"/>
  <c r="K79" i="30"/>
  <c r="L79" i="30" s="1"/>
  <c r="M79" i="30" s="1"/>
  <c r="K54" i="19"/>
  <c r="L54" i="19" s="1"/>
  <c r="M54" i="19" s="1"/>
  <c r="K61" i="19"/>
  <c r="L61" i="19" s="1"/>
  <c r="M61" i="19" s="1"/>
  <c r="K87" i="12"/>
  <c r="L87" i="12" s="1"/>
  <c r="M87" i="12" s="1"/>
  <c r="O87" i="12" s="1"/>
  <c r="P87" i="12" s="1"/>
  <c r="R87" i="12" s="1"/>
  <c r="S87" i="12" s="1"/>
  <c r="K88" i="12"/>
  <c r="L88" i="12" s="1"/>
  <c r="M88" i="12" s="1"/>
  <c r="O88" i="12" s="1"/>
  <c r="K111" i="12"/>
  <c r="L111" i="12" s="1"/>
  <c r="M111" i="12" s="1"/>
  <c r="O111" i="12" s="1"/>
  <c r="K173" i="12"/>
  <c r="L173" i="12" s="1"/>
  <c r="M173" i="12" s="1"/>
  <c r="O173" i="12" s="1"/>
  <c r="P173" i="12" s="1"/>
  <c r="K174" i="12"/>
  <c r="L174" i="12" s="1"/>
  <c r="M174" i="12" s="1"/>
  <c r="O174" i="12" s="1"/>
  <c r="P174" i="12" s="1"/>
  <c r="K176" i="12"/>
  <c r="L176" i="12" s="1"/>
  <c r="M176" i="12" s="1"/>
  <c r="O176" i="12" s="1"/>
  <c r="P176" i="12" s="1"/>
  <c r="R176" i="12" s="1"/>
  <c r="S176" i="12" s="1"/>
  <c r="K183" i="12"/>
  <c r="L183" i="12" s="1"/>
  <c r="M183" i="12" s="1"/>
  <c r="O183" i="12" s="1"/>
  <c r="P183" i="12" s="1"/>
  <c r="R183" i="12" s="1"/>
  <c r="K184" i="12"/>
  <c r="L184" i="12" s="1"/>
  <c r="M184" i="12" s="1"/>
  <c r="O184" i="12" s="1"/>
  <c r="P184" i="12" s="1"/>
  <c r="R184" i="12" s="1"/>
  <c r="S184" i="12" s="1"/>
  <c r="K186" i="12"/>
  <c r="L186" i="12" s="1"/>
  <c r="M186" i="12" s="1"/>
  <c r="O186" i="12" s="1"/>
  <c r="P186" i="12" s="1"/>
  <c r="R186" i="12" s="1"/>
  <c r="K193" i="12"/>
  <c r="L193" i="12" s="1"/>
  <c r="M193" i="12" s="1"/>
  <c r="O193" i="12" s="1"/>
  <c r="P193" i="12" s="1"/>
  <c r="K194" i="12"/>
  <c r="L194" i="12" s="1"/>
  <c r="M194" i="12" s="1"/>
  <c r="O194" i="12" s="1"/>
  <c r="P194" i="12" s="1"/>
  <c r="R194" i="12" s="1"/>
  <c r="K53" i="21"/>
  <c r="L53" i="21" s="1"/>
  <c r="M53" i="21" s="1"/>
  <c r="O53" i="21" s="1"/>
  <c r="P53" i="21" s="1"/>
  <c r="R53" i="21" s="1"/>
  <c r="K110" i="30"/>
  <c r="L110" i="30" s="1"/>
  <c r="M110" i="30" s="1"/>
  <c r="O110" i="30" s="1"/>
  <c r="P110" i="30" s="1"/>
  <c r="K170" i="12"/>
  <c r="L170" i="12" s="1"/>
  <c r="M170" i="12" s="1"/>
  <c r="O170" i="12" s="1"/>
  <c r="P170" i="12" s="1"/>
  <c r="R170" i="12" s="1"/>
  <c r="K182" i="12"/>
  <c r="L182" i="12" s="1"/>
  <c r="M182" i="12" s="1"/>
  <c r="O182" i="12" s="1"/>
  <c r="P182" i="12" s="1"/>
  <c r="R182" i="12" s="1"/>
  <c r="K192" i="12"/>
  <c r="L192" i="12" s="1"/>
  <c r="M192" i="12" s="1"/>
  <c r="O192" i="12" s="1"/>
  <c r="P192" i="12" s="1"/>
  <c r="K72" i="16"/>
  <c r="L72" i="16" s="1"/>
  <c r="M72" i="16" s="1"/>
  <c r="R54" i="21"/>
  <c r="S54" i="21" s="1"/>
  <c r="K28" i="21"/>
  <c r="L28" i="21" s="1"/>
  <c r="M28" i="21" s="1"/>
  <c r="K29" i="21"/>
  <c r="L29" i="21" s="1"/>
  <c r="M29" i="21" s="1"/>
  <c r="O29" i="21" s="1"/>
  <c r="K33" i="21"/>
  <c r="L33" i="21" s="1"/>
  <c r="M33" i="21" s="1"/>
  <c r="O33" i="21" s="1"/>
  <c r="K44" i="21"/>
  <c r="L44" i="21" s="1"/>
  <c r="M44" i="21" s="1"/>
  <c r="O44" i="21" s="1"/>
  <c r="S40" i="12"/>
  <c r="O33" i="12"/>
  <c r="P33" i="12" s="1"/>
  <c r="R33" i="12" s="1"/>
  <c r="S33" i="12" s="1"/>
  <c r="S132" i="12"/>
  <c r="S122" i="12"/>
  <c r="K165" i="12"/>
  <c r="L165" i="12" s="1"/>
  <c r="M165" i="12" s="1"/>
  <c r="K177" i="12"/>
  <c r="L177" i="12" s="1"/>
  <c r="M177" i="12" s="1"/>
  <c r="O177" i="12" s="1"/>
  <c r="P177" i="12" s="1"/>
  <c r="K189" i="12"/>
  <c r="L189" i="12" s="1"/>
  <c r="M189" i="12" s="1"/>
  <c r="O189" i="12" s="1"/>
  <c r="P189" i="12" s="1"/>
  <c r="F161" i="12"/>
  <c r="F96" i="12"/>
  <c r="F52" i="12"/>
  <c r="K61" i="12"/>
  <c r="L61" i="12" s="1"/>
  <c r="M61" i="12" s="1"/>
  <c r="O61" i="12" s="1"/>
  <c r="P61" i="12" s="1"/>
  <c r="R61" i="12" s="1"/>
  <c r="O75" i="16"/>
  <c r="P75" i="16" s="1"/>
  <c r="O58" i="16"/>
  <c r="P58" i="16" s="1"/>
  <c r="O73" i="16"/>
  <c r="P73" i="16" s="1"/>
  <c r="O60" i="16"/>
  <c r="P60" i="16" s="1"/>
  <c r="S162" i="30"/>
  <c r="P77" i="12"/>
  <c r="P60" i="12"/>
  <c r="P22" i="12"/>
  <c r="P13" i="12"/>
  <c r="P147" i="12"/>
  <c r="P143" i="12"/>
  <c r="P41" i="12"/>
  <c r="P25" i="12"/>
  <c r="P154" i="12"/>
  <c r="P91" i="12"/>
  <c r="P159" i="12"/>
  <c r="P148" i="12"/>
  <c r="P167" i="12"/>
  <c r="P149" i="12"/>
  <c r="P82" i="12"/>
  <c r="P17" i="12"/>
  <c r="O139" i="12"/>
  <c r="O18" i="25"/>
  <c r="P18" i="25" s="1"/>
  <c r="O12" i="22"/>
  <c r="R66" i="12"/>
  <c r="S66" i="12" s="1"/>
  <c r="R106" i="22"/>
  <c r="S106" i="22" s="1"/>
  <c r="S100" i="22"/>
  <c r="R13" i="19"/>
  <c r="S13" i="19" s="1"/>
  <c r="S175" i="12"/>
  <c r="S191" i="12"/>
  <c r="S48" i="22"/>
  <c r="R147" i="30"/>
  <c r="S147" i="30" s="1"/>
  <c r="S149" i="30"/>
  <c r="P126" i="12"/>
  <c r="P67" i="12"/>
  <c r="O55" i="25"/>
  <c r="P55" i="25" s="1"/>
  <c r="P64" i="29"/>
  <c r="P58" i="29"/>
  <c r="P55" i="29"/>
  <c r="P49" i="29"/>
  <c r="P45" i="29"/>
  <c r="P33" i="29"/>
  <c r="P27" i="29"/>
  <c r="P21" i="29"/>
  <c r="P15" i="29"/>
  <c r="O85" i="25"/>
  <c r="P85" i="25" s="1"/>
  <c r="P117" i="25"/>
  <c r="P109" i="25"/>
  <c r="P83" i="25"/>
  <c r="P73" i="25"/>
  <c r="P30" i="25"/>
  <c r="P24" i="25"/>
  <c r="P31" i="25"/>
  <c r="P46" i="25"/>
  <c r="P89" i="25"/>
  <c r="P113" i="25"/>
  <c r="P33" i="19"/>
  <c r="O43" i="25"/>
  <c r="P43" i="25" s="1"/>
  <c r="P12" i="29"/>
  <c r="P26" i="29"/>
  <c r="P44" i="29"/>
  <c r="P59" i="29"/>
  <c r="P100" i="30"/>
  <c r="P65" i="30"/>
  <c r="P25" i="30"/>
  <c r="O62" i="29"/>
  <c r="P62" i="29" s="1"/>
  <c r="O68" i="29"/>
  <c r="P68" i="29" s="1"/>
  <c r="O51" i="29"/>
  <c r="P51" i="29" s="1"/>
  <c r="O47" i="29"/>
  <c r="P47" i="29" s="1"/>
  <c r="O43" i="29"/>
  <c r="P43" i="29" s="1"/>
  <c r="O80" i="29"/>
  <c r="P80" i="29" s="1"/>
  <c r="O41" i="29"/>
  <c r="P41" i="29" s="1"/>
  <c r="O25" i="29"/>
  <c r="P25" i="29" s="1"/>
  <c r="O19" i="29"/>
  <c r="P19" i="29" s="1"/>
  <c r="O13" i="29"/>
  <c r="P13" i="29" s="1"/>
  <c r="O145" i="25"/>
  <c r="P145" i="25" s="1"/>
  <c r="P23" i="19"/>
  <c r="P25" i="19"/>
  <c r="P49" i="25"/>
  <c r="F63" i="19"/>
  <c r="F107" i="22"/>
  <c r="P19" i="25"/>
  <c r="P63" i="25"/>
  <c r="P84" i="25"/>
  <c r="P126" i="25"/>
  <c r="P141" i="25"/>
  <c r="P32" i="29"/>
  <c r="P76" i="29"/>
  <c r="K57" i="16"/>
  <c r="L57" i="16" s="1"/>
  <c r="M57" i="16" s="1"/>
  <c r="K65" i="16"/>
  <c r="L65" i="16" s="1"/>
  <c r="M65" i="16" s="1"/>
  <c r="F141" i="30"/>
  <c r="K61" i="16"/>
  <c r="L61" i="16" s="1"/>
  <c r="M61" i="16" s="1"/>
  <c r="P50" i="21" l="1"/>
  <c r="S132" i="30"/>
  <c r="P127" i="30"/>
  <c r="R127" i="30" s="1"/>
  <c r="S127" i="30" s="1"/>
  <c r="S161" i="30"/>
  <c r="S153" i="30"/>
  <c r="P43" i="12"/>
  <c r="P84" i="29"/>
  <c r="P16" i="12"/>
  <c r="P24" i="29"/>
  <c r="R24" i="29" s="1"/>
  <c r="S24" i="29" s="1"/>
  <c r="P118" i="25"/>
  <c r="R155" i="12"/>
  <c r="S155" i="12" s="1"/>
  <c r="S75" i="22"/>
  <c r="M73" i="30"/>
  <c r="D44" i="15" s="1"/>
  <c r="P34" i="19"/>
  <c r="P114" i="12"/>
  <c r="S172" i="30"/>
  <c r="S54" i="29"/>
  <c r="P73" i="12"/>
  <c r="P121" i="12"/>
  <c r="P146" i="12"/>
  <c r="R146" i="12" s="1"/>
  <c r="S146" i="12" s="1"/>
  <c r="P139" i="25"/>
  <c r="R139" i="25" s="1"/>
  <c r="S139" i="25" s="1"/>
  <c r="P66" i="25"/>
  <c r="S30" i="22"/>
  <c r="P88" i="12"/>
  <c r="R88" i="12" s="1"/>
  <c r="S88" i="12" s="1"/>
  <c r="P133" i="25"/>
  <c r="R133" i="25" s="1"/>
  <c r="S133" i="25" s="1"/>
  <c r="S98" i="25"/>
  <c r="S76" i="22"/>
  <c r="P129" i="12"/>
  <c r="R129" i="12" s="1"/>
  <c r="S129" i="12" s="1"/>
  <c r="O104" i="30"/>
  <c r="P104" i="30" s="1"/>
  <c r="R104" i="30" s="1"/>
  <c r="S104" i="30" s="1"/>
  <c r="P124" i="25"/>
  <c r="P50" i="12"/>
  <c r="R50" i="12" s="1"/>
  <c r="S50" i="12" s="1"/>
  <c r="P86" i="29"/>
  <c r="R86" i="29" s="1"/>
  <c r="S86" i="29" s="1"/>
  <c r="P158" i="12"/>
  <c r="R158" i="12" s="1"/>
  <c r="S158" i="12" s="1"/>
  <c r="P33" i="25"/>
  <c r="R33" i="25" s="1"/>
  <c r="S33" i="25" s="1"/>
  <c r="P48" i="29"/>
  <c r="P42" i="29"/>
  <c r="R42" i="29" s="1"/>
  <c r="S42" i="29" s="1"/>
  <c r="P77" i="25"/>
  <c r="P43" i="21"/>
  <c r="R43" i="21" s="1"/>
  <c r="S43" i="21" s="1"/>
  <c r="S54" i="22"/>
  <c r="S87" i="22"/>
  <c r="S21" i="22"/>
  <c r="P80" i="25"/>
  <c r="R80" i="25" s="1"/>
  <c r="S80" i="25" s="1"/>
  <c r="S169" i="30"/>
  <c r="S164" i="30"/>
  <c r="S154" i="30"/>
  <c r="S156" i="30"/>
  <c r="P82" i="29"/>
  <c r="P20" i="29"/>
  <c r="R20" i="29" s="1"/>
  <c r="S20" i="29" s="1"/>
  <c r="P50" i="29"/>
  <c r="R50" i="29" s="1"/>
  <c r="S50" i="29" s="1"/>
  <c r="P30" i="29"/>
  <c r="R30" i="29" s="1"/>
  <c r="S30" i="29" s="1"/>
  <c r="P14" i="29"/>
  <c r="P38" i="29"/>
  <c r="R38" i="29" s="1"/>
  <c r="S38" i="29" s="1"/>
  <c r="P95" i="25"/>
  <c r="R95" i="25" s="1"/>
  <c r="S95" i="25" s="1"/>
  <c r="S92" i="25"/>
  <c r="S93" i="25"/>
  <c r="P67" i="25"/>
  <c r="R67" i="25" s="1"/>
  <c r="S67" i="25" s="1"/>
  <c r="P56" i="25"/>
  <c r="R56" i="25" s="1"/>
  <c r="S56" i="25" s="1"/>
  <c r="S96" i="22"/>
  <c r="S78" i="22"/>
  <c r="S61" i="22"/>
  <c r="S43" i="22"/>
  <c r="M107" i="22"/>
  <c r="D40" i="15" s="1"/>
  <c r="O16" i="22"/>
  <c r="P16" i="22" s="1"/>
  <c r="P17" i="22"/>
  <c r="P42" i="21"/>
  <c r="R42" i="21" s="1"/>
  <c r="S42" i="21" s="1"/>
  <c r="M22" i="21"/>
  <c r="D37" i="15" s="1"/>
  <c r="S19" i="21"/>
  <c r="O22" i="21"/>
  <c r="E37" i="15" s="1"/>
  <c r="S194" i="12"/>
  <c r="S185" i="12"/>
  <c r="S183" i="12"/>
  <c r="S178" i="12"/>
  <c r="S166" i="12"/>
  <c r="S169" i="12"/>
  <c r="S157" i="12"/>
  <c r="M161" i="12"/>
  <c r="D35" i="15" s="1"/>
  <c r="P119" i="12"/>
  <c r="R119" i="12" s="1"/>
  <c r="S119" i="12" s="1"/>
  <c r="P111" i="12"/>
  <c r="R111" i="12" s="1"/>
  <c r="P92" i="12"/>
  <c r="R92" i="12" s="1"/>
  <c r="S92" i="12" s="1"/>
  <c r="S89" i="12"/>
  <c r="P72" i="12"/>
  <c r="R72" i="12" s="1"/>
  <c r="S72" i="12" s="1"/>
  <c r="P71" i="12"/>
  <c r="R71" i="12" s="1"/>
  <c r="S71" i="12" s="1"/>
  <c r="M52" i="12"/>
  <c r="D32" i="15" s="1"/>
  <c r="P20" i="19"/>
  <c r="R20" i="19" s="1"/>
  <c r="S20" i="19" s="1"/>
  <c r="P21" i="25"/>
  <c r="R21" i="25" s="1"/>
  <c r="S21" i="25" s="1"/>
  <c r="S61" i="12"/>
  <c r="P33" i="21"/>
  <c r="R33" i="21" s="1"/>
  <c r="S33" i="21" s="1"/>
  <c r="P62" i="12"/>
  <c r="R62" i="12" s="1"/>
  <c r="S62" i="12" s="1"/>
  <c r="S112" i="30"/>
  <c r="R141" i="12"/>
  <c r="S141" i="12" s="1"/>
  <c r="R153" i="12"/>
  <c r="S153" i="12" s="1"/>
  <c r="O156" i="12"/>
  <c r="P156" i="12" s="1"/>
  <c r="R156" i="12" s="1"/>
  <c r="S156" i="12" s="1"/>
  <c r="R101" i="25"/>
  <c r="S101" i="25" s="1"/>
  <c r="O135" i="25"/>
  <c r="P135" i="25" s="1"/>
  <c r="R135" i="25" s="1"/>
  <c r="S135" i="25" s="1"/>
  <c r="P46" i="29"/>
  <c r="R46" i="29" s="1"/>
  <c r="S46" i="29" s="1"/>
  <c r="P74" i="29"/>
  <c r="R74" i="29" s="1"/>
  <c r="S74" i="29" s="1"/>
  <c r="P18" i="29"/>
  <c r="R18" i="29" s="1"/>
  <c r="S18" i="29" s="1"/>
  <c r="P32" i="19"/>
  <c r="R32" i="19" s="1"/>
  <c r="S32" i="19" s="1"/>
  <c r="P27" i="25"/>
  <c r="P74" i="25"/>
  <c r="R74" i="25" s="1"/>
  <c r="S74" i="25" s="1"/>
  <c r="P59" i="25"/>
  <c r="R59" i="25" s="1"/>
  <c r="S59" i="25" s="1"/>
  <c r="P94" i="12"/>
  <c r="P125" i="12"/>
  <c r="R125" i="12" s="1"/>
  <c r="S125" i="12" s="1"/>
  <c r="S148" i="30"/>
  <c r="S186" i="12"/>
  <c r="S170" i="12"/>
  <c r="P29" i="21"/>
  <c r="R29" i="21" s="1"/>
  <c r="S29" i="21" s="1"/>
  <c r="P12" i="22"/>
  <c r="R12" i="22" s="1"/>
  <c r="S170" i="30"/>
  <c r="S111" i="12"/>
  <c r="S45" i="21"/>
  <c r="S55" i="22"/>
  <c r="S89" i="22"/>
  <c r="O40" i="25"/>
  <c r="P40" i="25" s="1"/>
  <c r="R40" i="25" s="1"/>
  <c r="S40" i="25" s="1"/>
  <c r="O140" i="12"/>
  <c r="P140" i="12" s="1"/>
  <c r="R140" i="12" s="1"/>
  <c r="S140" i="12" s="1"/>
  <c r="S111" i="30"/>
  <c r="P20" i="22"/>
  <c r="R20" i="22" s="1"/>
  <c r="S20" i="22" s="1"/>
  <c r="P41" i="19"/>
  <c r="R41" i="19" s="1"/>
  <c r="S41" i="19" s="1"/>
  <c r="S190" i="12"/>
  <c r="S181" i="12"/>
  <c r="O93" i="12"/>
  <c r="P93" i="12" s="1"/>
  <c r="R93" i="12" s="1"/>
  <c r="S93" i="12" s="1"/>
  <c r="P63" i="29"/>
  <c r="R63" i="29" s="1"/>
  <c r="S63" i="29" s="1"/>
  <c r="P78" i="29"/>
  <c r="P50" i="25"/>
  <c r="R50" i="25" s="1"/>
  <c r="S50" i="25" s="1"/>
  <c r="P44" i="21"/>
  <c r="R44" i="21" s="1"/>
  <c r="S44" i="21" s="1"/>
  <c r="P75" i="12"/>
  <c r="P109" i="12"/>
  <c r="R109" i="12" s="1"/>
  <c r="S109" i="12" s="1"/>
  <c r="S62" i="22"/>
  <c r="O144" i="12"/>
  <c r="P144" i="12" s="1"/>
  <c r="R144" i="12" s="1"/>
  <c r="S144" i="12" s="1"/>
  <c r="P21" i="16"/>
  <c r="R21" i="16" s="1"/>
  <c r="S21" i="16" s="1"/>
  <c r="P26" i="16"/>
  <c r="O128" i="30"/>
  <c r="P128" i="30" s="1"/>
  <c r="O168" i="12"/>
  <c r="P168" i="12" s="1"/>
  <c r="R168" i="12" s="1"/>
  <c r="S168" i="12" s="1"/>
  <c r="O133" i="12"/>
  <c r="P133" i="12" s="1"/>
  <c r="R133" i="12" s="1"/>
  <c r="S133" i="12" s="1"/>
  <c r="P50" i="16"/>
  <c r="R50" i="16" s="1"/>
  <c r="S50" i="16" s="1"/>
  <c r="M52" i="30"/>
  <c r="D43" i="15" s="1"/>
  <c r="O11" i="30"/>
  <c r="O118" i="30"/>
  <c r="M141" i="30"/>
  <c r="D46" i="15" s="1"/>
  <c r="S53" i="21"/>
  <c r="P11" i="12"/>
  <c r="R11" i="12" s="1"/>
  <c r="R129" i="30"/>
  <c r="S129" i="30" s="1"/>
  <c r="R127" i="12"/>
  <c r="S127" i="12" s="1"/>
  <c r="O53" i="16"/>
  <c r="P53" i="16" s="1"/>
  <c r="R53" i="16" s="1"/>
  <c r="S53" i="16" s="1"/>
  <c r="O70" i="16"/>
  <c r="M77" i="16"/>
  <c r="D23" i="15" s="1"/>
  <c r="O74" i="16"/>
  <c r="P74" i="16" s="1"/>
  <c r="R74" i="16" s="1"/>
  <c r="S74" i="16" s="1"/>
  <c r="O64" i="16"/>
  <c r="P64" i="16" s="1"/>
  <c r="R64" i="16" s="1"/>
  <c r="S64" i="16" s="1"/>
  <c r="O79" i="22"/>
  <c r="P79" i="22" s="1"/>
  <c r="O48" i="25"/>
  <c r="P48" i="25" s="1"/>
  <c r="R91" i="30"/>
  <c r="S91" i="30" s="1"/>
  <c r="S182" i="12"/>
  <c r="O39" i="16"/>
  <c r="P39" i="16" s="1"/>
  <c r="R39" i="16" s="1"/>
  <c r="S39" i="16" s="1"/>
  <c r="O33" i="16"/>
  <c r="P33" i="16" s="1"/>
  <c r="R33" i="16" s="1"/>
  <c r="S33" i="16" s="1"/>
  <c r="O87" i="25"/>
  <c r="P87" i="25" s="1"/>
  <c r="R87" i="25" s="1"/>
  <c r="S87" i="25" s="1"/>
  <c r="O25" i="25"/>
  <c r="P25" i="25" s="1"/>
  <c r="R25" i="25" s="1"/>
  <c r="S25" i="25" s="1"/>
  <c r="O60" i="19"/>
  <c r="P60" i="19" s="1"/>
  <c r="R60" i="19" s="1"/>
  <c r="S60" i="19" s="1"/>
  <c r="O40" i="16"/>
  <c r="P40" i="16" s="1"/>
  <c r="R40" i="16" s="1"/>
  <c r="S40" i="16" s="1"/>
  <c r="O37" i="16"/>
  <c r="P37" i="16" s="1"/>
  <c r="R37" i="16" s="1"/>
  <c r="S37" i="16" s="1"/>
  <c r="O44" i="16"/>
  <c r="P44" i="16" s="1"/>
  <c r="O34" i="16"/>
  <c r="P34" i="16" s="1"/>
  <c r="O31" i="16"/>
  <c r="P31" i="16" s="1"/>
  <c r="R31" i="16" s="1"/>
  <c r="S31" i="16" s="1"/>
  <c r="O18" i="16"/>
  <c r="P18" i="16" s="1"/>
  <c r="O15" i="16"/>
  <c r="P15" i="16" s="1"/>
  <c r="R15" i="16" s="1"/>
  <c r="S15" i="16" s="1"/>
  <c r="O68" i="12"/>
  <c r="P68" i="12" s="1"/>
  <c r="R68" i="12" s="1"/>
  <c r="S68" i="12" s="1"/>
  <c r="O59" i="19"/>
  <c r="P59" i="19" s="1"/>
  <c r="R59" i="19" s="1"/>
  <c r="S59" i="19" s="1"/>
  <c r="O59" i="12"/>
  <c r="M96" i="12"/>
  <c r="D33" i="15" s="1"/>
  <c r="O138" i="30"/>
  <c r="P138" i="30" s="1"/>
  <c r="O102" i="30"/>
  <c r="P102" i="30" s="1"/>
  <c r="O92" i="30"/>
  <c r="P92" i="30" s="1"/>
  <c r="O78" i="25"/>
  <c r="P78" i="25" s="1"/>
  <c r="R78" i="25" s="1"/>
  <c r="S78" i="25" s="1"/>
  <c r="O122" i="25"/>
  <c r="P122" i="25" s="1"/>
  <c r="O115" i="25"/>
  <c r="P115" i="25" s="1"/>
  <c r="O70" i="22"/>
  <c r="P70" i="22" s="1"/>
  <c r="R70" i="22" s="1"/>
  <c r="S70" i="22" s="1"/>
  <c r="O42" i="16"/>
  <c r="P42" i="16" s="1"/>
  <c r="R42" i="16" s="1"/>
  <c r="S42" i="16" s="1"/>
  <c r="O32" i="16"/>
  <c r="P32" i="16" s="1"/>
  <c r="R32" i="16" s="1"/>
  <c r="S32" i="16" s="1"/>
  <c r="O16" i="16"/>
  <c r="P16" i="16" s="1"/>
  <c r="O13" i="16"/>
  <c r="P13" i="16" s="1"/>
  <c r="R13" i="16" s="1"/>
  <c r="S13" i="16" s="1"/>
  <c r="R97" i="25"/>
  <c r="S97" i="25" s="1"/>
  <c r="M15" i="19"/>
  <c r="D27" i="15" s="1"/>
  <c r="O85" i="12"/>
  <c r="P85" i="12" s="1"/>
  <c r="R85" i="12" s="1"/>
  <c r="S85" i="12" s="1"/>
  <c r="O139" i="30"/>
  <c r="P139" i="30" s="1"/>
  <c r="R139" i="30" s="1"/>
  <c r="S139" i="30" s="1"/>
  <c r="O137" i="30"/>
  <c r="P137" i="30" s="1"/>
  <c r="R137" i="30" s="1"/>
  <c r="S137" i="30" s="1"/>
  <c r="O70" i="25"/>
  <c r="P70" i="25" s="1"/>
  <c r="R70" i="25" s="1"/>
  <c r="S70" i="25" s="1"/>
  <c r="O119" i="25"/>
  <c r="P119" i="25" s="1"/>
  <c r="R119" i="25" s="1"/>
  <c r="S119" i="25" s="1"/>
  <c r="O76" i="25"/>
  <c r="P76" i="25" s="1"/>
  <c r="O69" i="25"/>
  <c r="P69" i="25" s="1"/>
  <c r="O47" i="25"/>
  <c r="P47" i="25" s="1"/>
  <c r="R47" i="25" s="1"/>
  <c r="S47" i="25" s="1"/>
  <c r="O45" i="19"/>
  <c r="P45" i="19" s="1"/>
  <c r="R45" i="19" s="1"/>
  <c r="S45" i="19" s="1"/>
  <c r="O10" i="19"/>
  <c r="P10" i="19" s="1"/>
  <c r="R10" i="19" s="1"/>
  <c r="S10" i="19" s="1"/>
  <c r="O49" i="16"/>
  <c r="P49" i="16" s="1"/>
  <c r="O43" i="16"/>
  <c r="P43" i="16" s="1"/>
  <c r="O38" i="16"/>
  <c r="P38" i="16" s="1"/>
  <c r="O35" i="16"/>
  <c r="P35" i="16" s="1"/>
  <c r="R35" i="16" s="1"/>
  <c r="S35" i="16" s="1"/>
  <c r="O22" i="16"/>
  <c r="P22" i="16" s="1"/>
  <c r="M176" i="30"/>
  <c r="D47" i="15" s="1"/>
  <c r="O145" i="30"/>
  <c r="O176" i="30" s="1"/>
  <c r="E47" i="15" s="1"/>
  <c r="R58" i="22"/>
  <c r="S58" i="22" s="1"/>
  <c r="O11" i="19"/>
  <c r="P11" i="19" s="1"/>
  <c r="O56" i="19"/>
  <c r="P56" i="19" s="1"/>
  <c r="R56" i="19" s="1"/>
  <c r="S56" i="19" s="1"/>
  <c r="O123" i="30"/>
  <c r="P123" i="30" s="1"/>
  <c r="O120" i="30"/>
  <c r="P120" i="30" s="1"/>
  <c r="R120" i="30" s="1"/>
  <c r="S120" i="30" s="1"/>
  <c r="O66" i="30"/>
  <c r="P66" i="30" s="1"/>
  <c r="O60" i="30"/>
  <c r="P60" i="30" s="1"/>
  <c r="R60" i="30" s="1"/>
  <c r="S60" i="30" s="1"/>
  <c r="O43" i="30"/>
  <c r="P43" i="30" s="1"/>
  <c r="R43" i="30" s="1"/>
  <c r="S43" i="30" s="1"/>
  <c r="O35" i="30"/>
  <c r="P35" i="30" s="1"/>
  <c r="R35" i="30" s="1"/>
  <c r="S35" i="30" s="1"/>
  <c r="O31" i="30"/>
  <c r="P31" i="30" s="1"/>
  <c r="R31" i="30" s="1"/>
  <c r="S31" i="30" s="1"/>
  <c r="O22" i="30"/>
  <c r="P22" i="30" s="1"/>
  <c r="R22" i="30" s="1"/>
  <c r="S22" i="30" s="1"/>
  <c r="O13" i="30"/>
  <c r="P13" i="30" s="1"/>
  <c r="O47" i="12"/>
  <c r="P47" i="12" s="1"/>
  <c r="R47" i="12" s="1"/>
  <c r="S47" i="12" s="1"/>
  <c r="O34" i="12"/>
  <c r="P34" i="12" s="1"/>
  <c r="O18" i="12"/>
  <c r="P18" i="12" s="1"/>
  <c r="O12" i="12"/>
  <c r="P12" i="12" s="1"/>
  <c r="P59" i="30"/>
  <c r="O59" i="16"/>
  <c r="P59" i="16" s="1"/>
  <c r="O51" i="16"/>
  <c r="P51" i="16" s="1"/>
  <c r="O36" i="16"/>
  <c r="P36" i="16" s="1"/>
  <c r="R36" i="16" s="1"/>
  <c r="S36" i="16" s="1"/>
  <c r="O30" i="16"/>
  <c r="P30" i="16" s="1"/>
  <c r="O14" i="16"/>
  <c r="P14" i="16" s="1"/>
  <c r="M66" i="16"/>
  <c r="D22" i="15" s="1"/>
  <c r="D20" i="15" s="1"/>
  <c r="O11" i="16"/>
  <c r="O14" i="19"/>
  <c r="P14" i="19" s="1"/>
  <c r="O9" i="19"/>
  <c r="P9" i="19" s="1"/>
  <c r="O102" i="12"/>
  <c r="M135" i="12"/>
  <c r="D34" i="15" s="1"/>
  <c r="O135" i="30"/>
  <c r="P135" i="30" s="1"/>
  <c r="R135" i="30" s="1"/>
  <c r="S135" i="30" s="1"/>
  <c r="O119" i="30"/>
  <c r="P119" i="30" s="1"/>
  <c r="O61" i="30"/>
  <c r="P61" i="30" s="1"/>
  <c r="R61" i="30" s="1"/>
  <c r="S61" i="30" s="1"/>
  <c r="O41" i="30"/>
  <c r="P41" i="30" s="1"/>
  <c r="R41" i="30" s="1"/>
  <c r="S41" i="30" s="1"/>
  <c r="O34" i="30"/>
  <c r="P34" i="30" s="1"/>
  <c r="R34" i="30" s="1"/>
  <c r="S34" i="30" s="1"/>
  <c r="O19" i="30"/>
  <c r="P19" i="30" s="1"/>
  <c r="R19" i="30" s="1"/>
  <c r="S19" i="30" s="1"/>
  <c r="O15" i="30"/>
  <c r="P15" i="30" s="1"/>
  <c r="R15" i="30" s="1"/>
  <c r="S15" i="30" s="1"/>
  <c r="M146" i="25"/>
  <c r="D41" i="15" s="1"/>
  <c r="O12" i="25"/>
  <c r="O52" i="25"/>
  <c r="P52" i="25" s="1"/>
  <c r="R52" i="25" s="1"/>
  <c r="S52" i="25" s="1"/>
  <c r="O49" i="12"/>
  <c r="P49" i="12" s="1"/>
  <c r="R49" i="12" s="1"/>
  <c r="S49" i="12" s="1"/>
  <c r="O35" i="12"/>
  <c r="P35" i="12" s="1"/>
  <c r="R35" i="12" s="1"/>
  <c r="S35" i="12" s="1"/>
  <c r="O31" i="12"/>
  <c r="P31" i="12" s="1"/>
  <c r="R31" i="12" s="1"/>
  <c r="S31" i="12" s="1"/>
  <c r="O19" i="12"/>
  <c r="P19" i="12" s="1"/>
  <c r="R19" i="12" s="1"/>
  <c r="S19" i="12" s="1"/>
  <c r="O15" i="12"/>
  <c r="P15" i="12" s="1"/>
  <c r="R15" i="12" s="1"/>
  <c r="S15" i="12" s="1"/>
  <c r="M63" i="19"/>
  <c r="D28" i="15" s="1"/>
  <c r="O18" i="19"/>
  <c r="O114" i="25"/>
  <c r="P114" i="25" s="1"/>
  <c r="R114" i="25" s="1"/>
  <c r="S114" i="25" s="1"/>
  <c r="O68" i="25"/>
  <c r="P68" i="25" s="1"/>
  <c r="R68" i="25" s="1"/>
  <c r="S68" i="25" s="1"/>
  <c r="O54" i="25"/>
  <c r="P54" i="25" s="1"/>
  <c r="O32" i="25"/>
  <c r="P32" i="25" s="1"/>
  <c r="R32" i="25" s="1"/>
  <c r="S32" i="25" s="1"/>
  <c r="O15" i="25"/>
  <c r="P15" i="25" s="1"/>
  <c r="R15" i="25" s="1"/>
  <c r="S15" i="25" s="1"/>
  <c r="O12" i="19"/>
  <c r="P12" i="19" s="1"/>
  <c r="R12" i="19" s="1"/>
  <c r="S12" i="19" s="1"/>
  <c r="R39" i="22"/>
  <c r="S39" i="22" s="1"/>
  <c r="R192" i="12"/>
  <c r="S192" i="12" s="1"/>
  <c r="R193" i="12"/>
  <c r="S193" i="12" s="1"/>
  <c r="R173" i="12"/>
  <c r="S173" i="12" s="1"/>
  <c r="O61" i="19"/>
  <c r="P61" i="19" s="1"/>
  <c r="M114" i="30"/>
  <c r="D45" i="15" s="1"/>
  <c r="O79" i="30"/>
  <c r="O130" i="30"/>
  <c r="P130" i="30" s="1"/>
  <c r="O86" i="30"/>
  <c r="P86" i="30" s="1"/>
  <c r="O71" i="30"/>
  <c r="P71" i="30" s="1"/>
  <c r="O38" i="30"/>
  <c r="P38" i="30" s="1"/>
  <c r="R38" i="30" s="1"/>
  <c r="S38" i="30" s="1"/>
  <c r="O18" i="30"/>
  <c r="P18" i="30" s="1"/>
  <c r="R18" i="30" s="1"/>
  <c r="S18" i="30" s="1"/>
  <c r="O137" i="25"/>
  <c r="P137" i="25" s="1"/>
  <c r="O88" i="25"/>
  <c r="P88" i="25" s="1"/>
  <c r="O20" i="25"/>
  <c r="P20" i="25" s="1"/>
  <c r="R20" i="25" s="1"/>
  <c r="S20" i="25" s="1"/>
  <c r="O124" i="12"/>
  <c r="P124" i="12" s="1"/>
  <c r="R124" i="12" s="1"/>
  <c r="S124" i="12" s="1"/>
  <c r="O80" i="12"/>
  <c r="P80" i="12" s="1"/>
  <c r="R80" i="12" s="1"/>
  <c r="S80" i="12" s="1"/>
  <c r="O76" i="12"/>
  <c r="P76" i="12" s="1"/>
  <c r="R76" i="12" s="1"/>
  <c r="S76" i="12" s="1"/>
  <c r="R58" i="25"/>
  <c r="S58" i="25" s="1"/>
  <c r="R37" i="19"/>
  <c r="S37" i="19" s="1"/>
  <c r="R38" i="19"/>
  <c r="S38" i="19" s="1"/>
  <c r="R82" i="25"/>
  <c r="S82" i="25" s="1"/>
  <c r="R50" i="19"/>
  <c r="S50" i="19" s="1"/>
  <c r="O72" i="16"/>
  <c r="P72" i="16" s="1"/>
  <c r="R110" i="30"/>
  <c r="S110" i="30" s="1"/>
  <c r="R174" i="12"/>
  <c r="S174" i="12" s="1"/>
  <c r="O54" i="19"/>
  <c r="P54" i="19" s="1"/>
  <c r="R54" i="19" s="1"/>
  <c r="S54" i="19" s="1"/>
  <c r="O134" i="30"/>
  <c r="P134" i="30" s="1"/>
  <c r="O50" i="30"/>
  <c r="P50" i="30" s="1"/>
  <c r="R50" i="30" s="1"/>
  <c r="S50" i="30" s="1"/>
  <c r="O28" i="30"/>
  <c r="P28" i="30" s="1"/>
  <c r="O67" i="29"/>
  <c r="O87" i="29" s="1"/>
  <c r="E42" i="15" s="1"/>
  <c r="M87" i="29"/>
  <c r="D42" i="15" s="1"/>
  <c r="O128" i="25"/>
  <c r="P128" i="25" s="1"/>
  <c r="R128" i="25" s="1"/>
  <c r="S128" i="25" s="1"/>
  <c r="R58" i="19"/>
  <c r="S58" i="19" s="1"/>
  <c r="O107" i="25"/>
  <c r="P107" i="25" s="1"/>
  <c r="O81" i="25"/>
  <c r="P81" i="25" s="1"/>
  <c r="R81" i="25" s="1"/>
  <c r="S81" i="25" s="1"/>
  <c r="O65" i="25"/>
  <c r="P65" i="25" s="1"/>
  <c r="O57" i="25"/>
  <c r="P57" i="25" s="1"/>
  <c r="R57" i="25" s="1"/>
  <c r="S57" i="25" s="1"/>
  <c r="O38" i="25"/>
  <c r="P38" i="25" s="1"/>
  <c r="O85" i="22"/>
  <c r="P85" i="22" s="1"/>
  <c r="O118" i="12"/>
  <c r="P118" i="12" s="1"/>
  <c r="O107" i="12"/>
  <c r="P107" i="12" s="1"/>
  <c r="R107" i="12" s="1"/>
  <c r="S107" i="12" s="1"/>
  <c r="O79" i="12"/>
  <c r="P79" i="12" s="1"/>
  <c r="M56" i="21"/>
  <c r="D38" i="15" s="1"/>
  <c r="O28" i="21"/>
  <c r="O56" i="21" s="1"/>
  <c r="E38" i="15" s="1"/>
  <c r="R49" i="21"/>
  <c r="S49" i="21" s="1"/>
  <c r="R120" i="12"/>
  <c r="S120" i="12" s="1"/>
  <c r="R189" i="12"/>
  <c r="S189" i="12" s="1"/>
  <c r="O165" i="12"/>
  <c r="M196" i="12"/>
  <c r="D36" i="15" s="1"/>
  <c r="R177" i="12"/>
  <c r="S177" i="12" s="1"/>
  <c r="R142" i="12"/>
  <c r="S142" i="12" s="1"/>
  <c r="R60" i="25"/>
  <c r="S60" i="25" s="1"/>
  <c r="R18" i="21"/>
  <c r="S18" i="21" s="1"/>
  <c r="R145" i="25"/>
  <c r="S145" i="25" s="1"/>
  <c r="R19" i="29"/>
  <c r="S19" i="29" s="1"/>
  <c r="R31" i="29"/>
  <c r="S31" i="29" s="1"/>
  <c r="R80" i="29"/>
  <c r="S80" i="29" s="1"/>
  <c r="R47" i="29"/>
  <c r="S47" i="29" s="1"/>
  <c r="R68" i="29"/>
  <c r="S68" i="29" s="1"/>
  <c r="R71" i="25"/>
  <c r="S71" i="25" s="1"/>
  <c r="R16" i="22"/>
  <c r="S16" i="22" s="1"/>
  <c r="R28" i="19"/>
  <c r="S28" i="19" s="1"/>
  <c r="R73" i="16"/>
  <c r="S73" i="16" s="1"/>
  <c r="R41" i="25"/>
  <c r="S41" i="25" s="1"/>
  <c r="R13" i="25"/>
  <c r="S13" i="25" s="1"/>
  <c r="R13" i="29"/>
  <c r="S13" i="29" s="1"/>
  <c r="R25" i="29"/>
  <c r="S25" i="29" s="1"/>
  <c r="R41" i="29"/>
  <c r="S41" i="29" s="1"/>
  <c r="R43" i="29"/>
  <c r="S43" i="29" s="1"/>
  <c r="R51" i="29"/>
  <c r="S51" i="29" s="1"/>
  <c r="R62" i="29"/>
  <c r="S62" i="29" s="1"/>
  <c r="R43" i="25"/>
  <c r="S43" i="25" s="1"/>
  <c r="R55" i="25"/>
  <c r="S55" i="25" s="1"/>
  <c r="R56" i="16"/>
  <c r="S56" i="16" s="1"/>
  <c r="R68" i="22"/>
  <c r="S68" i="22" s="1"/>
  <c r="R18" i="25"/>
  <c r="S18" i="25" s="1"/>
  <c r="R60" i="16"/>
  <c r="S60" i="16" s="1"/>
  <c r="R71" i="16"/>
  <c r="S71" i="16" s="1"/>
  <c r="R58" i="16"/>
  <c r="S58" i="16" s="1"/>
  <c r="R75" i="16"/>
  <c r="S75" i="16" s="1"/>
  <c r="O61" i="16"/>
  <c r="P61" i="16" s="1"/>
  <c r="O57" i="16"/>
  <c r="P57" i="16" s="1"/>
  <c r="R85" i="30"/>
  <c r="S85" i="30" s="1"/>
  <c r="R48" i="29"/>
  <c r="S48" i="29" s="1"/>
  <c r="R76" i="29"/>
  <c r="S76" i="29" s="1"/>
  <c r="R32" i="29"/>
  <c r="S32" i="29" s="1"/>
  <c r="R34" i="19"/>
  <c r="S34" i="19" s="1"/>
  <c r="R141" i="25"/>
  <c r="S141" i="25" s="1"/>
  <c r="R126" i="25"/>
  <c r="S126" i="25" s="1"/>
  <c r="R84" i="25"/>
  <c r="S84" i="25" s="1"/>
  <c r="R63" i="25"/>
  <c r="S63" i="25" s="1"/>
  <c r="R49" i="25"/>
  <c r="S49" i="25" s="1"/>
  <c r="R23" i="19"/>
  <c r="S23" i="19" s="1"/>
  <c r="R12" i="21"/>
  <c r="P22" i="21"/>
  <c r="F37" i="15" s="1"/>
  <c r="R65" i="30"/>
  <c r="S65" i="30" s="1"/>
  <c r="R122" i="30"/>
  <c r="S122" i="30" s="1"/>
  <c r="R78" i="29"/>
  <c r="S78" i="29" s="1"/>
  <c r="R26" i="29"/>
  <c r="S26" i="29" s="1"/>
  <c r="R14" i="29"/>
  <c r="S14" i="29" s="1"/>
  <c r="R33" i="19"/>
  <c r="S33" i="19" s="1"/>
  <c r="R113" i="25"/>
  <c r="S113" i="25" s="1"/>
  <c r="R31" i="25"/>
  <c r="S31" i="25" s="1"/>
  <c r="R73" i="25"/>
  <c r="S73" i="25" s="1"/>
  <c r="R83" i="25"/>
  <c r="S83" i="25" s="1"/>
  <c r="R117" i="25"/>
  <c r="S117" i="25" s="1"/>
  <c r="R85" i="25"/>
  <c r="S85" i="25" s="1"/>
  <c r="R17" i="22"/>
  <c r="S17" i="22" s="1"/>
  <c r="R26" i="19"/>
  <c r="S26" i="19" s="1"/>
  <c r="R48" i="19"/>
  <c r="S48" i="19" s="1"/>
  <c r="R114" i="12"/>
  <c r="S114" i="12" s="1"/>
  <c r="R67" i="12"/>
  <c r="S67" i="12" s="1"/>
  <c r="R126" i="12"/>
  <c r="S126" i="12" s="1"/>
  <c r="R73" i="12"/>
  <c r="S73" i="12" s="1"/>
  <c r="R52" i="22"/>
  <c r="S52" i="22" s="1"/>
  <c r="R47" i="19"/>
  <c r="S47" i="19" s="1"/>
  <c r="P139" i="12"/>
  <c r="R38" i="12"/>
  <c r="S38" i="12" s="1"/>
  <c r="R75" i="12"/>
  <c r="S75" i="12" s="1"/>
  <c r="R16" i="12"/>
  <c r="S16" i="12" s="1"/>
  <c r="R82" i="12"/>
  <c r="S82" i="12" s="1"/>
  <c r="R149" i="12"/>
  <c r="S149" i="12" s="1"/>
  <c r="R167" i="12"/>
  <c r="S167" i="12" s="1"/>
  <c r="R121" i="12"/>
  <c r="S121" i="12" s="1"/>
  <c r="R148" i="12"/>
  <c r="S148" i="12" s="1"/>
  <c r="R159" i="12"/>
  <c r="S159" i="12" s="1"/>
  <c r="R25" i="12"/>
  <c r="S25" i="12" s="1"/>
  <c r="R143" i="12"/>
  <c r="S143" i="12" s="1"/>
  <c r="R13" i="12"/>
  <c r="S13" i="12" s="1"/>
  <c r="R60" i="12"/>
  <c r="S60" i="12" s="1"/>
  <c r="O65" i="16"/>
  <c r="P65" i="16" s="1"/>
  <c r="R84" i="29"/>
  <c r="S84" i="29" s="1"/>
  <c r="R19" i="25"/>
  <c r="S19" i="25" s="1"/>
  <c r="R25" i="19"/>
  <c r="S25" i="19" s="1"/>
  <c r="R27" i="25"/>
  <c r="S27" i="25" s="1"/>
  <c r="R25" i="30"/>
  <c r="S25" i="30" s="1"/>
  <c r="R100" i="30"/>
  <c r="S100" i="30" s="1"/>
  <c r="R59" i="29"/>
  <c r="S59" i="29" s="1"/>
  <c r="R44" i="29"/>
  <c r="S44" i="29" s="1"/>
  <c r="R82" i="29"/>
  <c r="S82" i="29" s="1"/>
  <c r="R12" i="29"/>
  <c r="S12" i="29" s="1"/>
  <c r="R118" i="25"/>
  <c r="S118" i="25" s="1"/>
  <c r="R89" i="25"/>
  <c r="S89" i="25" s="1"/>
  <c r="R46" i="25"/>
  <c r="S46" i="25" s="1"/>
  <c r="R24" i="25"/>
  <c r="S24" i="25" s="1"/>
  <c r="R30" i="25"/>
  <c r="S30" i="25" s="1"/>
  <c r="R66" i="25"/>
  <c r="S66" i="25" s="1"/>
  <c r="R77" i="25"/>
  <c r="S77" i="25" s="1"/>
  <c r="R109" i="25"/>
  <c r="S109" i="25" s="1"/>
  <c r="R124" i="25"/>
  <c r="S124" i="25" s="1"/>
  <c r="R50" i="21"/>
  <c r="S50" i="21" s="1"/>
  <c r="R15" i="29"/>
  <c r="S15" i="29" s="1"/>
  <c r="R21" i="29"/>
  <c r="S21" i="29" s="1"/>
  <c r="R27" i="29"/>
  <c r="S27" i="29" s="1"/>
  <c r="R33" i="29"/>
  <c r="S33" i="29" s="1"/>
  <c r="R45" i="29"/>
  <c r="S45" i="29" s="1"/>
  <c r="R49" i="29"/>
  <c r="S49" i="29" s="1"/>
  <c r="R55" i="29"/>
  <c r="S55" i="29" s="1"/>
  <c r="R58" i="29"/>
  <c r="S58" i="29" s="1"/>
  <c r="R64" i="29"/>
  <c r="S64" i="29" s="1"/>
  <c r="R94" i="12"/>
  <c r="S94" i="12" s="1"/>
  <c r="R43" i="12"/>
  <c r="S43" i="12" s="1"/>
  <c r="R17" i="12"/>
  <c r="S17" i="12" s="1"/>
  <c r="R91" i="12"/>
  <c r="S91" i="12" s="1"/>
  <c r="R154" i="12"/>
  <c r="S154" i="12" s="1"/>
  <c r="R41" i="12"/>
  <c r="S41" i="12" s="1"/>
  <c r="R147" i="12"/>
  <c r="S147" i="12" s="1"/>
  <c r="R22" i="12"/>
  <c r="S22" i="12" s="1"/>
  <c r="R77" i="12"/>
  <c r="S77" i="12" s="1"/>
  <c r="O63" i="19" l="1"/>
  <c r="E28" i="15" s="1"/>
  <c r="O66" i="16"/>
  <c r="E22" i="15" s="1"/>
  <c r="O161" i="12"/>
  <c r="E35" i="15" s="1"/>
  <c r="O77" i="16"/>
  <c r="E23" i="15" s="1"/>
  <c r="O141" i="30"/>
  <c r="E46" i="15" s="1"/>
  <c r="O114" i="30"/>
  <c r="E45" i="15" s="1"/>
  <c r="O73" i="30"/>
  <c r="E44" i="15" s="1"/>
  <c r="O146" i="25"/>
  <c r="E41" i="15" s="1"/>
  <c r="P107" i="22"/>
  <c r="F40" i="15" s="1"/>
  <c r="O107" i="22"/>
  <c r="E40" i="15" s="1"/>
  <c r="R22" i="21"/>
  <c r="G37" i="15" s="1"/>
  <c r="J37" i="15" s="1"/>
  <c r="D30" i="15"/>
  <c r="P52" i="12"/>
  <c r="F32" i="15" s="1"/>
  <c r="O52" i="12"/>
  <c r="E32" i="15" s="1"/>
  <c r="D25" i="15"/>
  <c r="O15" i="19"/>
  <c r="E27" i="15" s="1"/>
  <c r="S12" i="21"/>
  <c r="S22" i="21" s="1"/>
  <c r="H37" i="15" s="1"/>
  <c r="P118" i="30"/>
  <c r="P141" i="30" s="1"/>
  <c r="F46" i="15" s="1"/>
  <c r="R128" i="30"/>
  <c r="S128" i="30" s="1"/>
  <c r="R26" i="16"/>
  <c r="S26" i="16" s="1"/>
  <c r="P67" i="29"/>
  <c r="P87" i="29" s="1"/>
  <c r="F42" i="15" s="1"/>
  <c r="O52" i="30"/>
  <c r="E43" i="15" s="1"/>
  <c r="P11" i="30"/>
  <c r="P70" i="16"/>
  <c r="P77" i="16" s="1"/>
  <c r="F23" i="15" s="1"/>
  <c r="R79" i="22"/>
  <c r="S79" i="22" s="1"/>
  <c r="R48" i="25"/>
  <c r="S48" i="25" s="1"/>
  <c r="P145" i="30"/>
  <c r="R145" i="30" s="1"/>
  <c r="R176" i="30" s="1"/>
  <c r="G47" i="15" s="1"/>
  <c r="R69" i="25"/>
  <c r="S69" i="25" s="1"/>
  <c r="R44" i="16"/>
  <c r="S44" i="16" s="1"/>
  <c r="R76" i="25"/>
  <c r="S76" i="25" s="1"/>
  <c r="R16" i="16"/>
  <c r="S16" i="16" s="1"/>
  <c r="R115" i="25"/>
  <c r="S115" i="25" s="1"/>
  <c r="R122" i="25"/>
  <c r="S122" i="25" s="1"/>
  <c r="R92" i="30"/>
  <c r="S92" i="30" s="1"/>
  <c r="R102" i="30"/>
  <c r="S102" i="30" s="1"/>
  <c r="R138" i="30"/>
  <c r="S138" i="30" s="1"/>
  <c r="R18" i="16"/>
  <c r="S18" i="16" s="1"/>
  <c r="R34" i="16"/>
  <c r="S34" i="16" s="1"/>
  <c r="P11" i="16"/>
  <c r="P66" i="16" s="1"/>
  <c r="F22" i="15" s="1"/>
  <c r="O96" i="12"/>
  <c r="E33" i="15" s="1"/>
  <c r="P59" i="12"/>
  <c r="R66" i="30"/>
  <c r="S66" i="30" s="1"/>
  <c r="R49" i="16"/>
  <c r="S49" i="16" s="1"/>
  <c r="R14" i="16"/>
  <c r="S14" i="16" s="1"/>
  <c r="S11" i="12"/>
  <c r="P18" i="19"/>
  <c r="P12" i="25"/>
  <c r="O135" i="12"/>
  <c r="E34" i="15" s="1"/>
  <c r="P102" i="12"/>
  <c r="R59" i="30"/>
  <c r="P73" i="30"/>
  <c r="F44" i="15" s="1"/>
  <c r="R54" i="25"/>
  <c r="S54" i="25" s="1"/>
  <c r="R119" i="30"/>
  <c r="S119" i="30" s="1"/>
  <c r="R9" i="19"/>
  <c r="S9" i="19" s="1"/>
  <c r="R14" i="19"/>
  <c r="S14" i="19" s="1"/>
  <c r="R30" i="16"/>
  <c r="S30" i="16" s="1"/>
  <c r="R51" i="16"/>
  <c r="S51" i="16" s="1"/>
  <c r="R59" i="16"/>
  <c r="S59" i="16" s="1"/>
  <c r="R12" i="12"/>
  <c r="S12" i="12" s="1"/>
  <c r="R18" i="12"/>
  <c r="S18" i="12" s="1"/>
  <c r="R34" i="12"/>
  <c r="S34" i="12" s="1"/>
  <c r="R13" i="30"/>
  <c r="S13" i="30" s="1"/>
  <c r="R123" i="30"/>
  <c r="S123" i="30" s="1"/>
  <c r="R11" i="19"/>
  <c r="S11" i="19" s="1"/>
  <c r="R22" i="16"/>
  <c r="S22" i="16" s="1"/>
  <c r="R38" i="16"/>
  <c r="S38" i="16" s="1"/>
  <c r="R43" i="16"/>
  <c r="S43" i="16" s="1"/>
  <c r="R79" i="12"/>
  <c r="S79" i="12" s="1"/>
  <c r="R118" i="12"/>
  <c r="S118" i="12" s="1"/>
  <c r="R72" i="16"/>
  <c r="S72" i="16" s="1"/>
  <c r="R38" i="25"/>
  <c r="S38" i="25" s="1"/>
  <c r="R65" i="25"/>
  <c r="S65" i="25" s="1"/>
  <c r="R107" i="25"/>
  <c r="S107" i="25" s="1"/>
  <c r="R61" i="19"/>
  <c r="S61" i="19" s="1"/>
  <c r="S12" i="22"/>
  <c r="P79" i="30"/>
  <c r="R85" i="22"/>
  <c r="S85" i="22" s="1"/>
  <c r="R28" i="30"/>
  <c r="S28" i="30" s="1"/>
  <c r="R134" i="30"/>
  <c r="S134" i="30" s="1"/>
  <c r="R88" i="25"/>
  <c r="S88" i="25" s="1"/>
  <c r="R137" i="25"/>
  <c r="S137" i="25" s="1"/>
  <c r="R71" i="30"/>
  <c r="S71" i="30" s="1"/>
  <c r="R86" i="30"/>
  <c r="S86" i="30" s="1"/>
  <c r="R130" i="30"/>
  <c r="S130" i="30" s="1"/>
  <c r="P28" i="21"/>
  <c r="P165" i="12"/>
  <c r="O196" i="12"/>
  <c r="E36" i="15" s="1"/>
  <c r="R65" i="16"/>
  <c r="S65" i="16" s="1"/>
  <c r="R57" i="16"/>
  <c r="S57" i="16" s="1"/>
  <c r="R139" i="12"/>
  <c r="R161" i="12" s="1"/>
  <c r="G35" i="15" s="1"/>
  <c r="P161" i="12"/>
  <c r="F35" i="15" s="1"/>
  <c r="R61" i="16"/>
  <c r="S61" i="16" s="1"/>
  <c r="J35" i="15" l="1"/>
  <c r="R70" i="16"/>
  <c r="R77" i="16" s="1"/>
  <c r="G23" i="15" s="1"/>
  <c r="J23" i="15" s="1"/>
  <c r="E25" i="15"/>
  <c r="E20" i="15"/>
  <c r="R67" i="29"/>
  <c r="R87" i="29" s="1"/>
  <c r="G42" i="15" s="1"/>
  <c r="J42" i="15" s="1"/>
  <c r="R107" i="22"/>
  <c r="G40" i="15" s="1"/>
  <c r="J40" i="15" s="1"/>
  <c r="P176" i="30"/>
  <c r="F47" i="15" s="1"/>
  <c r="J47" i="15" s="1"/>
  <c r="R73" i="30"/>
  <c r="G44" i="15" s="1"/>
  <c r="J44" i="15" s="1"/>
  <c r="S107" i="22"/>
  <c r="H40" i="15" s="1"/>
  <c r="E30" i="15"/>
  <c r="D56" i="15"/>
  <c r="D72" i="15" s="1"/>
  <c r="S52" i="12"/>
  <c r="H32" i="15" s="1"/>
  <c r="R52" i="12"/>
  <c r="G32" i="15" s="1"/>
  <c r="J32" i="15" s="1"/>
  <c r="R118" i="30"/>
  <c r="R141" i="30" s="1"/>
  <c r="G46" i="15" s="1"/>
  <c r="J46" i="15" s="1"/>
  <c r="R11" i="16"/>
  <c r="R66" i="16" s="1"/>
  <c r="G22" i="15" s="1"/>
  <c r="J22" i="15" s="1"/>
  <c r="P52" i="30"/>
  <c r="F43" i="15" s="1"/>
  <c r="R11" i="30"/>
  <c r="S145" i="30"/>
  <c r="S176" i="30" s="1"/>
  <c r="H47" i="15" s="1"/>
  <c r="S59" i="30"/>
  <c r="S73" i="30" s="1"/>
  <c r="H44" i="15" s="1"/>
  <c r="F20" i="15"/>
  <c r="P96" i="12"/>
  <c r="F33" i="15" s="1"/>
  <c r="R59" i="12"/>
  <c r="P15" i="19"/>
  <c r="F27" i="15" s="1"/>
  <c r="R15" i="19"/>
  <c r="G27" i="15" s="1"/>
  <c r="R102" i="12"/>
  <c r="R135" i="12" s="1"/>
  <c r="G34" i="15" s="1"/>
  <c r="P135" i="12"/>
  <c r="F34" i="15" s="1"/>
  <c r="R12" i="25"/>
  <c r="R146" i="25" s="1"/>
  <c r="G41" i="15" s="1"/>
  <c r="P146" i="25"/>
  <c r="F41" i="15" s="1"/>
  <c r="P63" i="19"/>
  <c r="F28" i="15" s="1"/>
  <c r="R18" i="19"/>
  <c r="R63" i="19" s="1"/>
  <c r="G28" i="15" s="1"/>
  <c r="R79" i="30"/>
  <c r="R114" i="30" s="1"/>
  <c r="G45" i="15" s="1"/>
  <c r="P114" i="30"/>
  <c r="F45" i="15" s="1"/>
  <c r="P56" i="21"/>
  <c r="F38" i="15" s="1"/>
  <c r="R28" i="21"/>
  <c r="R56" i="21" s="1"/>
  <c r="G38" i="15" s="1"/>
  <c r="P196" i="12"/>
  <c r="F36" i="15" s="1"/>
  <c r="R165" i="12"/>
  <c r="R196" i="12" s="1"/>
  <c r="G36" i="15" s="1"/>
  <c r="S139" i="12"/>
  <c r="S161" i="12" s="1"/>
  <c r="H35" i="15" s="1"/>
  <c r="S70" i="16" l="1"/>
  <c r="S77" i="16" s="1"/>
  <c r="H23" i="15" s="1"/>
  <c r="J34" i="15"/>
  <c r="J38" i="15"/>
  <c r="S67" i="29"/>
  <c r="S87" i="29" s="1"/>
  <c r="H42" i="15" s="1"/>
  <c r="J27" i="15"/>
  <c r="J45" i="15"/>
  <c r="J28" i="15"/>
  <c r="J41" i="15"/>
  <c r="J36" i="15"/>
  <c r="E56" i="15"/>
  <c r="E72" i="15" s="1"/>
  <c r="G20" i="15"/>
  <c r="S11" i="16"/>
  <c r="S66" i="16" s="1"/>
  <c r="H22" i="15" s="1"/>
  <c r="H20" i="15" s="1"/>
  <c r="F30" i="15"/>
  <c r="G25" i="15"/>
  <c r="S118" i="30"/>
  <c r="S141" i="30" s="1"/>
  <c r="H46" i="15" s="1"/>
  <c r="J20" i="15"/>
  <c r="S12" i="25"/>
  <c r="S146" i="25" s="1"/>
  <c r="H41" i="15" s="1"/>
  <c r="R52" i="30"/>
  <c r="G43" i="15" s="1"/>
  <c r="J43" i="15" s="1"/>
  <c r="S11" i="30"/>
  <c r="S52" i="30" s="1"/>
  <c r="H43" i="15" s="1"/>
  <c r="S15" i="19"/>
  <c r="H27" i="15" s="1"/>
  <c r="F25" i="15"/>
  <c r="S102" i="12"/>
  <c r="S135" i="12" s="1"/>
  <c r="H34" i="15" s="1"/>
  <c r="R96" i="12"/>
  <c r="G33" i="15" s="1"/>
  <c r="J33" i="15" s="1"/>
  <c r="S59" i="12"/>
  <c r="S96" i="12" s="1"/>
  <c r="H33" i="15" s="1"/>
  <c r="S28" i="21"/>
  <c r="S56" i="21" s="1"/>
  <c r="H38" i="15" s="1"/>
  <c r="S79" i="30"/>
  <c r="S114" i="30" s="1"/>
  <c r="H45" i="15" s="1"/>
  <c r="S18" i="19"/>
  <c r="S63" i="19" s="1"/>
  <c r="H28" i="15" s="1"/>
  <c r="S165" i="12"/>
  <c r="S196" i="12" s="1"/>
  <c r="H36" i="15" s="1"/>
  <c r="J25" i="15" l="1"/>
  <c r="F56" i="15"/>
  <c r="H30" i="15"/>
  <c r="J30" i="15"/>
  <c r="G30" i="15"/>
  <c r="G56" i="15" s="1"/>
  <c r="G72" i="15" s="1"/>
  <c r="H25" i="15"/>
  <c r="J56" i="15" l="1"/>
  <c r="H56" i="15"/>
  <c r="F77" i="15"/>
  <c r="F58" i="15"/>
  <c r="H58" i="15" s="1"/>
  <c r="H72" i="15" l="1"/>
  <c r="F75" i="15"/>
  <c r="F78" i="15" s="1"/>
  <c r="F72" i="15"/>
  <c r="F79" i="15" l="1"/>
  <c r="G76" i="15"/>
  <c r="G77" i="15"/>
</calcChain>
</file>

<file path=xl/sharedStrings.xml><?xml version="1.0" encoding="utf-8"?>
<sst xmlns="http://schemas.openxmlformats.org/spreadsheetml/2006/main" count="2514" uniqueCount="1224">
  <si>
    <r>
      <t xml:space="preserve">Excavation and backfill with excavated material (including shoring and disposal of excavated material, where deemed necessary) </t>
    </r>
    <r>
      <rPr>
        <sz val="10"/>
        <color indexed="10"/>
        <rFont val="Arial"/>
        <family val="2"/>
      </rPr>
      <t>State if excavation using caisson methodology</t>
    </r>
  </si>
  <si>
    <r>
      <t xml:space="preserve">Sheet piling, </t>
    </r>
    <r>
      <rPr>
        <sz val="10"/>
        <color indexed="10"/>
        <rFont val="Arial"/>
        <family val="2"/>
      </rPr>
      <t>state whether permanent or temporary</t>
    </r>
  </si>
  <si>
    <r>
      <t>Detailed excavation and filling.</t>
    </r>
    <r>
      <rPr>
        <b/>
        <sz val="11"/>
        <color indexed="10"/>
        <rFont val="Arial"/>
        <family val="2"/>
      </rPr>
      <t xml:space="preserve"> NOTE: For sheet piling &amp; dewatering, see Provisionals</t>
    </r>
  </si>
  <si>
    <t>Concrete slab</t>
  </si>
  <si>
    <t>Supply and install Bypass chamber including valves and fittings and connection point</t>
  </si>
  <si>
    <t>Supply and install mobile pump branch pit , fittings and sluice valve</t>
  </si>
  <si>
    <t xml:space="preserve">Supply and install air release point, including odour control unit, pit and fittings, DNXX XX m depth to invert (state size of pressure main and depth to invert). </t>
  </si>
  <si>
    <t>Prevention of falls</t>
  </si>
  <si>
    <t>Pipework &amp; Pipe fittings</t>
  </si>
  <si>
    <r>
      <t>DNXX</t>
    </r>
    <r>
      <rPr>
        <sz val="10"/>
        <rFont val="Arial"/>
        <family val="2"/>
      </rPr>
      <t xml:space="preserve"> gate valve</t>
    </r>
  </si>
  <si>
    <r>
      <t xml:space="preserve">DNXXX </t>
    </r>
    <r>
      <rPr>
        <sz val="10"/>
        <rFont val="Arial"/>
        <family val="2"/>
      </rPr>
      <t>check valve</t>
    </r>
  </si>
  <si>
    <r>
      <t>DNXXX</t>
    </r>
    <r>
      <rPr>
        <sz val="10"/>
        <rFont val="Arial"/>
        <family val="2"/>
      </rPr>
      <t xml:space="preserve"> non-return valve</t>
    </r>
  </si>
  <si>
    <r>
      <t xml:space="preserve">DNXXX </t>
    </r>
    <r>
      <rPr>
        <sz val="10"/>
        <rFont val="Arial"/>
        <family val="2"/>
      </rPr>
      <t>testing point</t>
    </r>
  </si>
  <si>
    <t>DNXXX magflow meter (identify supply &amp; install separately, if supply by the Principal)</t>
  </si>
  <si>
    <r>
      <t>Submersible pumps, including guiderails, lifting chains, and pump cable lanyard</t>
    </r>
    <r>
      <rPr>
        <sz val="10"/>
        <color indexed="10"/>
        <rFont val="Arial"/>
        <family val="2"/>
      </rPr>
      <t xml:space="preserve"> (identify supply &amp; install separately, if supply by the Principal)</t>
    </r>
  </si>
  <si>
    <r>
      <t xml:space="preserve">Supply &amp; install bypass fittings, </t>
    </r>
    <r>
      <rPr>
        <sz val="10"/>
        <color indexed="10"/>
        <rFont val="Arial"/>
        <family val="2"/>
      </rPr>
      <t>state size &amp; type</t>
    </r>
  </si>
  <si>
    <r>
      <t xml:space="preserve">DNXX vacuum valve (sump drain &amp; stop valve) </t>
    </r>
    <r>
      <rPr>
        <sz val="10"/>
        <color indexed="10"/>
        <rFont val="Arial"/>
        <family val="2"/>
      </rPr>
      <t>(Note: include spares as required)</t>
    </r>
  </si>
  <si>
    <t>???DN pipework (If MSCL - identify as RRJ or welded if MSCL)</t>
  </si>
  <si>
    <t>SCHEDULE OF PRICES/ESTIMATE</t>
  </si>
  <si>
    <t>Grouting</t>
  </si>
  <si>
    <t>Have Contractor's In-Directs, (Preliminaries) been considered? NOTE:: When using a percentage allowance from the Commodity Matrix, make sure that Principal Supplied items are excluded from the calculation.</t>
  </si>
  <si>
    <t>Supply and Install running trap</t>
  </si>
  <si>
    <t>Annual Increase (Calendar Year)</t>
  </si>
  <si>
    <t>Supply (Principal Supply) DO NOT INCLUDE THIS ITEM IN THE TENDER DOCUMENT. FOR ESTIMATING PUPPOSES ONLY.</t>
  </si>
  <si>
    <t>REINSTATEMENT</t>
  </si>
  <si>
    <t>Thrust blocks (state size and type)</t>
  </si>
  <si>
    <t>Material type fittings (state type and size)</t>
  </si>
  <si>
    <t>DN??? PRESSURE MAIN</t>
  </si>
  <si>
    <t>ESTIMATE REVIEW CHECKLIST</t>
  </si>
  <si>
    <t>CHECK LIST - ACTION/QUESTION</t>
  </si>
  <si>
    <t>Comment (if applicable, provide details)</t>
  </si>
  <si>
    <t>Have Contractor's OH&amp;P been considered separately?</t>
  </si>
  <si>
    <t>What is the proposed contract delivery method?</t>
  </si>
  <si>
    <t>Is power available on site?  If power supply exists, is it sufficient or is an upgrade required?  If new supply is required, does it need a transformer?</t>
  </si>
  <si>
    <t xml:space="preserve">Are there any client supply items to be considered? </t>
  </si>
  <si>
    <t>Have transport costs been considered for all supply only items?</t>
  </si>
  <si>
    <t>Have installation costs been considered for all supply only items?</t>
  </si>
  <si>
    <t xml:space="preserve">Are there any special transport considerations? </t>
  </si>
  <si>
    <t xml:space="preserve">Are there any costs associated with land purchase to consider? </t>
  </si>
  <si>
    <t>Is there a requirement to lease in land or property for project works or temporary facilities such as lay-down, offices, housing?</t>
  </si>
  <si>
    <t xml:space="preserve">Are there any costs associated with site access to consider? </t>
  </si>
  <si>
    <t>Are there any restrictions regarding working times?</t>
  </si>
  <si>
    <t>Is traffic management consideration a major issue?</t>
  </si>
  <si>
    <t>Are there any special requirements regarding the work programme?</t>
  </si>
  <si>
    <t>Is there a requirement to include any operating costs in the estimate?</t>
  </si>
  <si>
    <t>Is there a requirement for first fills?</t>
  </si>
  <si>
    <t>Has a geotech report been produced and considered in the estimate? e.g. WWPS to be built using caissons or sheet piling, rock/dewatering expectations on pipelines.</t>
  </si>
  <si>
    <t>Cable Trenching in OTR ground</t>
  </si>
  <si>
    <t>Cable Ladders - state size and quantity</t>
  </si>
  <si>
    <t>Lighting and Small Power</t>
  </si>
  <si>
    <t>Field Mounted Equipment</t>
  </si>
  <si>
    <t>Major Equipment</t>
  </si>
  <si>
    <t>Transformers and Substation - state voltages, capacity and area of coverage</t>
  </si>
  <si>
    <t>HV Switchboards - state voltage, capacity and area of coverage</t>
  </si>
  <si>
    <t>LV Switchboards and Panels - state capacity and area of coverage</t>
  </si>
  <si>
    <t>LV Motor Control Centres (MCC) - state capacity and area of coverage</t>
  </si>
  <si>
    <t>Standby Diesel Generator - state size, rating and area of coverage</t>
  </si>
  <si>
    <t>UPS installation - state capacity and area of coverage</t>
  </si>
  <si>
    <t>Mains Cabling</t>
  </si>
  <si>
    <t>HV Cabling and terminations - state size, rating, type and length</t>
  </si>
  <si>
    <t>Cable conduits</t>
  </si>
  <si>
    <t xml:space="preserve">Earthing </t>
  </si>
  <si>
    <t>Lighning Protection</t>
  </si>
  <si>
    <t>Security installation</t>
  </si>
  <si>
    <t>Fire detection installation</t>
  </si>
  <si>
    <t>Telephone installation</t>
  </si>
  <si>
    <t>Testing and commissioning</t>
  </si>
  <si>
    <t>Supply of Instruments - state type, quantity and function</t>
  </si>
  <si>
    <t>Installation of Instruments incl Calibration</t>
  </si>
  <si>
    <t>Supply and install Instrument Tubing incl accessories, supports and pressure testing</t>
  </si>
  <si>
    <t>DN????? Pipework</t>
  </si>
  <si>
    <t>Supply and install ladders, landing and associated steelwork</t>
  </si>
  <si>
    <t>Vacuum Pump Station</t>
  </si>
  <si>
    <t>Sewage discharge pumps, including guiderails, lifting chains, and pump cable lanyard</t>
  </si>
  <si>
    <t>Supply and lay</t>
  </si>
  <si>
    <t>Internal vacuum pipework (suction &amp; discharge)</t>
  </si>
  <si>
    <t>State type and diameter incl supports</t>
  </si>
  <si>
    <t>Discharge attenuator</t>
  </si>
  <si>
    <t xml:space="preserve">External vacuum discharge pipework </t>
  </si>
  <si>
    <t>State type and diameter</t>
  </si>
  <si>
    <t>Compost filter bed complete including pipe drainage pit and filter bed reticulation system</t>
  </si>
  <si>
    <t>Internal and external sewage pipework (suction &amp; discharge) to start of pressure main</t>
  </si>
  <si>
    <t>Vacuum pumps including liquid separators and make up water tank</t>
  </si>
  <si>
    <t>Supply &amp; install</t>
  </si>
  <si>
    <t>Connect to external pressure main.</t>
  </si>
  <si>
    <t>Connect to external vacuum mains</t>
  </si>
  <si>
    <t xml:space="preserve">Construction of Telstra  service conduit with draw wire &amp; power conduit  (with DN50 copper cable) </t>
  </si>
  <si>
    <t>Construction of water services including backflow prevention pit.</t>
  </si>
  <si>
    <t>Metering cubicle</t>
  </si>
  <si>
    <t>Tanks</t>
  </si>
  <si>
    <t>DNXXX isolation valve (vacuum main inlet)</t>
  </si>
  <si>
    <t>DNXX stop valve (sewage discharge &amp; suction side of vacuum pumps)</t>
  </si>
  <si>
    <t>DNXXX check valve (sewage discharge &amp; suction side of vacuum pumps)</t>
  </si>
  <si>
    <t>Vacuum collection tank incl connections and air admission valve</t>
  </si>
  <si>
    <t>Ventilation system incl ducts, fans and acoustic attenuators</t>
  </si>
  <si>
    <t>PUMP STATION SITEWORKS</t>
  </si>
  <si>
    <t>PUMP STATION CIVILS</t>
  </si>
  <si>
    <t>PUMP STATION MECHANICAL INSTALLATION</t>
  </si>
  <si>
    <t>PUMP STATION ELECTRICAL INSTALLATION</t>
  </si>
  <si>
    <t>Abbreviations</t>
  </si>
  <si>
    <t xml:space="preserve">The basis of quantification is governed by the following principles, unless specifically stated in the Pricing Schedules as otherwise.  </t>
  </si>
  <si>
    <t>Where the unit of measurement is the metre (m), square metre (m2) or the cubic metre (m3), quantities shall be measured to the full unit, any part of the unit being regarded as a full unit. (e.g. 3.2 m3 becomes 4 m3, 5.8 m2 becomes 6 m2).  Where the unit of measurement is the tonne (t), quantities shall be billed to the full one hundredth of a unit.  Such parts shall be expressed as decimals.  In cases where there are no whole units, a zero shall be placed immediately before the decimal point. (e.g. 1.1t or 0.6t).  No deductions shall be made for items required to be measured:</t>
  </si>
  <si>
    <t>(a)</t>
  </si>
  <si>
    <t>By area - for voids less than 1m2</t>
  </si>
  <si>
    <t>(b)</t>
  </si>
  <si>
    <t>By volume - for voids less than 0.1m3 with the exception of walls and slabs given by volume when rule (a) above will apply</t>
  </si>
  <si>
    <t>Within the rates stated the following general rules shall apply:</t>
  </si>
  <si>
    <t>a)</t>
  </si>
  <si>
    <t>Are there any costs to be journalled to/from other Projects, and have they been considered in the estimate?</t>
  </si>
  <si>
    <t>Supply and installation of 100mm dia. house connection extensions across driveways (including sand bedding, backfill and restoration for all wearing courses) up to 6m in length.</t>
  </si>
  <si>
    <t>Diameter 100mm</t>
  </si>
  <si>
    <t>Diameter 150mm</t>
  </si>
  <si>
    <t>Diameter 200mm</t>
  </si>
  <si>
    <t>DIVISION VALVES - installed and complete with 450 dia CI maintenance shaft cover</t>
  </si>
  <si>
    <t>VACCUM TEST POINTS INSTALLED in vacuum lines complete with 450 dia MS cover</t>
  </si>
  <si>
    <t>"MASCOT" 900x900x600mm deep FRC double valve pits complete including excavation &amp; backfill, dewatering, sand foundation and restoration but excluding internal pipe work</t>
  </si>
  <si>
    <t>"MASCOT" 900x750x750mm deep FRC double valve pits complete including excavation &amp; backfill, dewatering, sand foundation and restoration but excluding internal pipe work</t>
  </si>
  <si>
    <t>600dia storage pipes complete under verges including clearing, stripping, excavation, pipe supply &amp; lay, sand underlay, side supports, overlay, backfill, disposal of excavated spoil &amp; testing</t>
  </si>
  <si>
    <t>Downstream end cap and pipe connection to access chamber</t>
  </si>
  <si>
    <t>Storage pipe</t>
  </si>
  <si>
    <t>Upstream end cap, …??... Maintenance shaft cover and vent</t>
  </si>
  <si>
    <t>Piling</t>
  </si>
  <si>
    <t>Pile &amp; keel for sewer pipes</t>
  </si>
  <si>
    <t>Winter, Summer standown cost</t>
  </si>
  <si>
    <t>Demobilisation cost for the Summer shutdown</t>
  </si>
  <si>
    <t>Demobilisation cost for the Winter shutdown</t>
  </si>
  <si>
    <t>the supply and installation of concrete encasement</t>
  </si>
  <si>
    <t xml:space="preserve">the supply and installation of IS risers </t>
  </si>
  <si>
    <t>the supply and installation of running traps</t>
  </si>
  <si>
    <t>the supply and installation of IS take-off junction and inspection tee at Reticulation Sewer</t>
  </si>
  <si>
    <t>Supply and install dia 100 PVC pipe connections including risers</t>
  </si>
  <si>
    <t xml:space="preserve">Please contact the Estimating section within Project Management for a copy of the latest template, which also includes a copy of the most recently published cost indices, plus an estimate review checklist. </t>
  </si>
  <si>
    <t xml:space="preserve">The pricing templates comprise a list of common items that usually form part of the Construction works against each particular Asset type. The list of items is not exhaustive, and care should be taken to add rogue items as deemed appropriate, that are specific to the Project in question. </t>
  </si>
  <si>
    <t>The Estimator shall include allowances for escalation, location and contingency. All assumptions are to be clearly stated against each line item.</t>
  </si>
  <si>
    <t>Purposes and use of the schedule of prices when Estimating</t>
  </si>
  <si>
    <t xml:space="preserve">The use of standardised pricing schedules ensures a consistant approach is adopted across the development of estimates for all Water Corporation Assets. </t>
  </si>
  <si>
    <t>When developing the estimate, the Estimator shall include allowances for escalation, location and contingency. All assumptions are to be clearly stated against each line item.</t>
  </si>
  <si>
    <t>Access/Inspection covers (state size and type)</t>
  </si>
  <si>
    <t>Cover type xxxxxxx</t>
  </si>
  <si>
    <t>Supply and install water services as per drawing CA01-3-3 (approx 21 metres of DN40 copper pipe laid in ground including fittings and connections)</t>
  </si>
  <si>
    <t>Supply and install hinged stainless open mesh grating to wet wells, XXX x XXX overall size fabricated in accordance with dwg XXXX</t>
  </si>
  <si>
    <t>State material type and diameter</t>
  </si>
  <si>
    <t>Extra over Item dia 150 PVC connections for the provision of  boundary traps</t>
  </si>
  <si>
    <t>Deleted access chamber</t>
  </si>
  <si>
    <t>Extra over precast concrete access chambers for drop construction</t>
  </si>
  <si>
    <t>Extra over plastic lined access chambers for drop construction</t>
  </si>
  <si>
    <t>Extra over maintenance shafts for drop construction</t>
  </si>
  <si>
    <t>PUMPING STATION TYPE XX, OVERFLOW STORAGE, PRESSURE MAIN, GRAVITY SEWER, VACUUM SEWER &amp; VACUUM PUMP STATION</t>
  </si>
  <si>
    <t>Valves &amp; Valve Pits</t>
  </si>
  <si>
    <t>Storage pipes</t>
  </si>
  <si>
    <t>Pits and the like - Overflow storage</t>
  </si>
  <si>
    <t>DN??? VACUUM SEWER</t>
  </si>
  <si>
    <t>VACUUM SEWER</t>
  </si>
  <si>
    <t>Pits and the like - Vacuum pump station</t>
  </si>
  <si>
    <t>Depth range 0 - 3.0m</t>
  </si>
  <si>
    <t>Below ground PS structure</t>
  </si>
  <si>
    <t>Floor Slab</t>
  </si>
  <si>
    <t>Wall footings</t>
  </si>
  <si>
    <t>Above ground PS structure</t>
  </si>
  <si>
    <t>Supply and install Instrument cabling, including terminations, supports and Point-to-Point Test</t>
  </si>
  <si>
    <t>Instrument Commissioning incl Loop Cabrication Checks</t>
  </si>
  <si>
    <t>Plant Control System</t>
  </si>
  <si>
    <t>Supply and Install Plant Control System Hardware incl Cabling</t>
  </si>
  <si>
    <t>Supply, and Configure Plant Control Software</t>
  </si>
  <si>
    <t>Factory Acceptance Test (FAT) of Plant Control Software</t>
  </si>
  <si>
    <t>Integrate Plant Control System</t>
  </si>
  <si>
    <t>Training for operation and maintenance of Project Control System</t>
  </si>
  <si>
    <t>Commissioning of Project Control System</t>
  </si>
  <si>
    <t>Supply and Install OCI Hardware incl Cabling</t>
  </si>
  <si>
    <t>Supply, and Configure OCI Software</t>
  </si>
  <si>
    <t>Factory Acceptance Test (FAT) of OCI Software</t>
  </si>
  <si>
    <t>Integrate OCI System</t>
  </si>
  <si>
    <t>Training for operation and maintenance of OCI System</t>
  </si>
  <si>
    <t>Commissioning of OCI</t>
  </si>
  <si>
    <t>Supply, and Configure Communication System Software</t>
  </si>
  <si>
    <t>Factory Acceptance Test (FAT) of Communication System Software</t>
  </si>
  <si>
    <t>Integrate Communication System</t>
  </si>
  <si>
    <t>Commissioning of Communication System</t>
  </si>
  <si>
    <t xml:space="preserve">Instrumentation </t>
  </si>
  <si>
    <t>INSTRUMENTATION, CONTROL &amp; SCADA</t>
  </si>
  <si>
    <t>MECHANICAL WORK</t>
  </si>
  <si>
    <t>Type 10,40,90 Pump Station</t>
  </si>
  <si>
    <t>Remove excavated material from site (5km max)</t>
  </si>
  <si>
    <t>CONCRETE</t>
  </si>
  <si>
    <t>STRUCTURAL STEELWORK / METALWORK</t>
  </si>
  <si>
    <t>ACCESSORY PITS</t>
  </si>
  <si>
    <t>Rate deemed to include concrete, reinforcement, formwork, fixings, grouting, joints, temporary supports and surface treatments</t>
  </si>
  <si>
    <t>Louvred panels</t>
  </si>
  <si>
    <t xml:space="preserve">Measured as area of panel.  </t>
  </si>
  <si>
    <t>3. Errors in the schedule of prices</t>
  </si>
  <si>
    <t>b) omits an item, quantity or rate which should have been included; or</t>
  </si>
  <si>
    <t>arising out of or in connection with that error or omission.</t>
  </si>
  <si>
    <t>Rate deemed to include supply, placing in position, formwork, surface treatments, and forming joints as required. Includes membrane and sand blinding if required.</t>
  </si>
  <si>
    <t>Brick/precast concrete paving</t>
  </si>
  <si>
    <t>Area to be measured net on plan.  Type of paver and thickness to be stated.</t>
  </si>
  <si>
    <t>Rate deemed to include the cost of supply, delivery to site, laying, sand bed, preparation of bed and compaction. Includes membrane and sand blinding if required.</t>
  </si>
  <si>
    <t xml:space="preserve">Fencing </t>
  </si>
  <si>
    <t>Length of fencing measured through gates and openings.  Type and height to be stated.  Different materials to be kept separate.</t>
  </si>
  <si>
    <t>YES / NO  (if applicable)</t>
  </si>
  <si>
    <t>Are there issues with contaminated materials? Is asbestos removal an issue?</t>
  </si>
  <si>
    <t>Air-conditioning</t>
  </si>
  <si>
    <t>Supply pipework</t>
  </si>
  <si>
    <t xml:space="preserve">Net installed length along the centre lines of pipes over all bends, junctions, tees and fittings.  State type and size of pipe. </t>
  </si>
  <si>
    <t>Rate deemed to include supply of pipe including delivery and installation</t>
  </si>
  <si>
    <t>Lay pipework</t>
  </si>
  <si>
    <t>Valve Pits - air and scour</t>
  </si>
  <si>
    <t>Enumerated stating type and diameter of valve</t>
  </si>
  <si>
    <t>Rate deemed to include supply and installation of pit (incl excavation, backfill, earthwork support, compaction), fittings and valve</t>
  </si>
  <si>
    <t>Have User requirements been documented and incorporated into the scope of this estimate?</t>
  </si>
  <si>
    <t>Valve Chambers</t>
  </si>
  <si>
    <t>Rate deemed to include excavation, construction of chamber walls, base and cover slab, access cover, and ladder or access rungs.</t>
  </si>
  <si>
    <t>See supply and lay pipework above</t>
  </si>
  <si>
    <t>See supply and lay pipework above. Excavation and backfill measured elsewhere.</t>
  </si>
  <si>
    <t>Testing</t>
  </si>
  <si>
    <t xml:space="preserve">Net installed length along the centre lines of pipes over all bends, junctions, tees and fittings.  State type of test and type and size of pipe. </t>
  </si>
  <si>
    <t>Rate deemed to include mobilisation, setup, testing, supply of test water and disposal as specified, and demobilisation</t>
  </si>
  <si>
    <t>INSTRUMENTATION</t>
  </si>
  <si>
    <t>Measured as the net volume of grout around carrier pipe.</t>
  </si>
  <si>
    <t>Microtunnelling</t>
  </si>
  <si>
    <t>Directional drilling</t>
  </si>
  <si>
    <t>EXCAVATION AND FILLING</t>
  </si>
  <si>
    <t xml:space="preserve">Bulk </t>
  </si>
  <si>
    <t>Bulk excavation of all material other than rock or topsoil</t>
  </si>
  <si>
    <t xml:space="preserve">Extra over for excavation in rock </t>
  </si>
  <si>
    <t>Rate deemed to include cost of removing the excavated material from site, any associated double handling, and carting costs, tip fees etc.</t>
  </si>
  <si>
    <t>Dewatering by open suction</t>
  </si>
  <si>
    <t>Measured by the duration of the operation</t>
  </si>
  <si>
    <t>Setting out the works</t>
  </si>
  <si>
    <t xml:space="preserve">Protection of Existing Facilities </t>
  </si>
  <si>
    <t xml:space="preserve">Compliance with Environmental Requirements </t>
  </si>
  <si>
    <t>1.1.1</t>
  </si>
  <si>
    <t>1.1.2</t>
  </si>
  <si>
    <t>1.1.3</t>
  </si>
  <si>
    <t>1.1.4</t>
  </si>
  <si>
    <t>1.1.5</t>
  </si>
  <si>
    <t>1.1.6</t>
  </si>
  <si>
    <t>1.2.1</t>
  </si>
  <si>
    <t>1.2.2</t>
  </si>
  <si>
    <t>1.2.3</t>
  </si>
  <si>
    <t>1.2.4</t>
  </si>
  <si>
    <t>1.2.5</t>
  </si>
  <si>
    <t>1.2.6</t>
  </si>
  <si>
    <t>Total Carried to Summary</t>
  </si>
  <si>
    <t>PIPING, VALVES &amp; FITTINGS</t>
  </si>
  <si>
    <t>SITEWORKS, DEMOLITION AND REINSTATEMENT</t>
  </si>
  <si>
    <t>PROVISIONAL QUANTITIES</t>
  </si>
  <si>
    <t>1.1.2.1</t>
  </si>
  <si>
    <t>1.1.2.2</t>
  </si>
  <si>
    <t>1.1.2.3</t>
  </si>
  <si>
    <t>1.1.2.4</t>
  </si>
  <si>
    <t>1.1.2.5</t>
  </si>
  <si>
    <t>1.1.2.6</t>
  </si>
  <si>
    <t>1.1.2.7</t>
  </si>
  <si>
    <t>1.1.2.8</t>
  </si>
  <si>
    <t>1.1.2.9</t>
  </si>
  <si>
    <t>1.1.3.1</t>
  </si>
  <si>
    <t>1.1.3.2</t>
  </si>
  <si>
    <t>1.1.3.3</t>
  </si>
  <si>
    <t>1.1.3.4</t>
  </si>
  <si>
    <t>1.1.3.5</t>
  </si>
  <si>
    <t>1.1.3.6</t>
  </si>
  <si>
    <t>1.1.3.7</t>
  </si>
  <si>
    <t>1.1.3.8</t>
  </si>
  <si>
    <t>1.1.3.9</t>
  </si>
  <si>
    <t>1.1.3.10</t>
  </si>
  <si>
    <t>1.1.3.11</t>
  </si>
  <si>
    <t>1.1.3.12</t>
  </si>
  <si>
    <t>1.1.3.13</t>
  </si>
  <si>
    <t>1.1.3.14</t>
  </si>
  <si>
    <t>1.1.3.15</t>
  </si>
  <si>
    <t>1.1.3.16</t>
  </si>
  <si>
    <t>1.1.4.1</t>
  </si>
  <si>
    <t>1.1.4.2</t>
  </si>
  <si>
    <t>1.1.4.3</t>
  </si>
  <si>
    <t>1.1.4.4</t>
  </si>
  <si>
    <t>1.1.4.5</t>
  </si>
  <si>
    <t>1.1.5.1</t>
  </si>
  <si>
    <t>1.1.5.2</t>
  </si>
  <si>
    <t>1.1.5.3</t>
  </si>
  <si>
    <t>1.1.5.4</t>
  </si>
  <si>
    <t>1.1.5.5</t>
  </si>
  <si>
    <t>1.1.5.6</t>
  </si>
  <si>
    <t>1.1.5.7</t>
  </si>
  <si>
    <t>Principal's Site Office</t>
  </si>
  <si>
    <t>Pits and the like</t>
  </si>
  <si>
    <t>Detailed excavation and filling</t>
  </si>
  <si>
    <t>Excavation and backfill with excavated material (including shoring and disposal of excavated material, where deemed necessary)</t>
  </si>
  <si>
    <t>Depth range 6.0 - 9.0m</t>
  </si>
  <si>
    <t>Depth range 9.0 - 12.0m</t>
  </si>
  <si>
    <t>Depth range 3.0 - 6.0m</t>
  </si>
  <si>
    <t>Item</t>
  </si>
  <si>
    <t>m2</t>
  </si>
  <si>
    <t>m</t>
  </si>
  <si>
    <t>No.</t>
  </si>
  <si>
    <t>Siteworks</t>
  </si>
  <si>
    <t>Fencing</t>
  </si>
  <si>
    <t>Bollards</t>
  </si>
  <si>
    <t>Sundries</t>
  </si>
  <si>
    <t>Valves</t>
  </si>
  <si>
    <t>WATER CORPORATION NON-DIRECTS</t>
  </si>
  <si>
    <t>TOTAL INCLUDING WATER CORPORATION NON-DIRECTS</t>
  </si>
  <si>
    <t>Bulk Excavation</t>
  </si>
  <si>
    <t>All material other than rock or topsoil, cut to spoil</t>
  </si>
  <si>
    <t>Filling; spread, level and compact</t>
  </si>
  <si>
    <t>Selected excavated material from spoil</t>
  </si>
  <si>
    <t>SITEWORKS</t>
  </si>
  <si>
    <t>Gates</t>
  </si>
  <si>
    <t>Measured as the net area of fabric. State type and guage of fabric.</t>
  </si>
  <si>
    <t>Sheet piling</t>
  </si>
  <si>
    <t>Rate deemed to include supply, handling, pitching and driving of sheet piling, extraction, cutting off and splicing, mobilisation and demobilisation of pile driving equipment.</t>
  </si>
  <si>
    <t>Volume measured as the net area on plan by the depth of the excavation.  Measured according to depth ranges of 3m intervals e.g. 0-3m, 3-6m</t>
  </si>
  <si>
    <t>Filling: Generally with excavated material</t>
  </si>
  <si>
    <t>Supply and install scour valve, pit and fittings, DNXX XX m depth to invert (state size of pressure main and depth to invert)</t>
  </si>
  <si>
    <t>Reinstatement</t>
  </si>
  <si>
    <t>PROVISIONAL SUMS</t>
  </si>
  <si>
    <t xml:space="preserve">PROVISIONAL SUMS </t>
  </si>
  <si>
    <t>1.1.6.1</t>
  </si>
  <si>
    <t>1.1.1.1</t>
  </si>
  <si>
    <t>1.1.1.2</t>
  </si>
  <si>
    <t>1.1.1.3</t>
  </si>
  <si>
    <t>1.1.1.4</t>
  </si>
  <si>
    <t>1.1.1.5</t>
  </si>
  <si>
    <t>1.1.1.6</t>
  </si>
  <si>
    <t>1.1.1.7</t>
  </si>
  <si>
    <t>1.1.1.8</t>
  </si>
  <si>
    <t>Measurement</t>
  </si>
  <si>
    <t>The following abbreviations shall be used for units of measurement:</t>
  </si>
  <si>
    <t>Unit</t>
  </si>
  <si>
    <t>Abbreviation</t>
  </si>
  <si>
    <t>Millimetre</t>
  </si>
  <si>
    <t>mm</t>
  </si>
  <si>
    <t>Provisional Quantity</t>
  </si>
  <si>
    <t>PQ</t>
  </si>
  <si>
    <t>Metre</t>
  </si>
  <si>
    <t>Provisional Sum</t>
  </si>
  <si>
    <t>PS</t>
  </si>
  <si>
    <t>Square Metre</t>
  </si>
  <si>
    <t>Number</t>
  </si>
  <si>
    <t>No</t>
  </si>
  <si>
    <t>Hectare</t>
  </si>
  <si>
    <t>ha</t>
  </si>
  <si>
    <t>Hours</t>
  </si>
  <si>
    <t>Hrs</t>
  </si>
  <si>
    <t>Cubic Metre</t>
  </si>
  <si>
    <t>m3</t>
  </si>
  <si>
    <t>Kilogram</t>
  </si>
  <si>
    <t>kg</t>
  </si>
  <si>
    <t>Man Days</t>
  </si>
  <si>
    <t>M/Day</t>
  </si>
  <si>
    <t>Tonne</t>
  </si>
  <si>
    <t>t</t>
  </si>
  <si>
    <t>Day</t>
  </si>
  <si>
    <t>Millilitres</t>
  </si>
  <si>
    <t>mL</t>
  </si>
  <si>
    <t>Litre</t>
  </si>
  <si>
    <t>Diameter</t>
  </si>
  <si>
    <t>DN</t>
  </si>
  <si>
    <t>Week</t>
  </si>
  <si>
    <t>Wk</t>
  </si>
  <si>
    <t>Emergency overflow storage</t>
  </si>
  <si>
    <t>PROJECT MANAGEMENT &amp; CONTRACT MANAGEMENT</t>
  </si>
  <si>
    <t>ENGINEERING</t>
  </si>
  <si>
    <t>OTHERS</t>
  </si>
  <si>
    <t>PROJECT SCOPE</t>
  </si>
  <si>
    <t>Include Project scope here.</t>
  </si>
  <si>
    <t>ESCALATION</t>
  </si>
  <si>
    <t>Construction start:</t>
  </si>
  <si>
    <t>Construction complete:</t>
  </si>
  <si>
    <t>List all assumptions/notes/general observations below:</t>
  </si>
  <si>
    <t>eg. No rock included based on geotech report</t>
  </si>
  <si>
    <t>Chainmesh - state height</t>
  </si>
  <si>
    <t>Single</t>
  </si>
  <si>
    <t>Miscellaneous</t>
  </si>
  <si>
    <t>Bulk</t>
  </si>
  <si>
    <t>Imported fill including disposal of excavated material</t>
  </si>
  <si>
    <t>Supply and install</t>
  </si>
  <si>
    <t>Landscaping</t>
  </si>
  <si>
    <t>Respread topsoil</t>
  </si>
  <si>
    <t>Supply and sow seed mix</t>
  </si>
  <si>
    <t>Direct Cost</t>
  </si>
  <si>
    <t>Location Factor (%)</t>
  </si>
  <si>
    <t>Location Factor ($)</t>
  </si>
  <si>
    <t>Base Cost</t>
  </si>
  <si>
    <t>Contingency (%)</t>
  </si>
  <si>
    <t>Rate deemed to include: supply, placing in position, formwork, reinforcement, cast in items, making good after removal of formwork, surface treatments and forming joints as required, additional concrete in structural and excavated tolerances, curing and protection, sampling and testing.</t>
  </si>
  <si>
    <t>Pipe surrounds</t>
  </si>
  <si>
    <t>Refer to General above</t>
  </si>
  <si>
    <t xml:space="preserve">Tilt up concrete panels </t>
  </si>
  <si>
    <t>Measured as area of panel. Thickness of panel to be stated and separate thicknesses to be kept separate.</t>
  </si>
  <si>
    <t>Rate as general above plus temporary supports including cranage.</t>
  </si>
  <si>
    <t>Precast Concrete</t>
  </si>
  <si>
    <t>STRUCTURAL STEELWORK</t>
  </si>
  <si>
    <t>Steelwork weight shall be derived by the measurement of net length of steel members shown multiplied by the relevant net theoretical weight per m. Weight of attached connections shall be added to the overall weight. No allowance shall be made for the rolling margin, waste, weight of galvanising or other surface treatments. No deductions shall be made for splay cut ends, mitres, notches, holes, slots and the like.</t>
  </si>
  <si>
    <t>Stairs, Walkways and Flooring</t>
  </si>
  <si>
    <t>Handrails</t>
  </si>
  <si>
    <t>Length of handrail measured over gates.  Different types of handrails to be kept separate.</t>
  </si>
  <si>
    <t>Rate deemed to include stanchions, mid and top rails, kickplates, fixings, joints, bends, free ends, curves  and surface treatments</t>
  </si>
  <si>
    <t>Flooring</t>
  </si>
  <si>
    <t>Measured by net area of flooring with no deductions for openings less than 1m2. Type of flooring to be stated.</t>
  </si>
  <si>
    <t>Rate deemed to include floor grating or plate, fixings and surface treatments</t>
  </si>
  <si>
    <t>Stairs</t>
  </si>
  <si>
    <t>PERTH, WESTERN AUSTRALIA</t>
  </si>
  <si>
    <t>Bitumen wearing course - state thickness</t>
  </si>
  <si>
    <t>Gravel - state thickness</t>
  </si>
  <si>
    <t>General Site</t>
  </si>
  <si>
    <t>Restoration of disturbed areas generally</t>
  </si>
  <si>
    <t>Hydromulch with native seed</t>
  </si>
  <si>
    <t>DRAINAGE</t>
  </si>
  <si>
    <t xml:space="preserve">Drainage culvert </t>
  </si>
  <si>
    <t>Drainage culvert - state size</t>
  </si>
  <si>
    <t>Supply, lay and bed drainage pipework (including excavation and backfill)</t>
  </si>
  <si>
    <t>DNXXX Pipework</t>
  </si>
  <si>
    <t>Soakwells</t>
  </si>
  <si>
    <t>Detailed Excavation &amp; Filling</t>
  </si>
  <si>
    <t>Connections</t>
  </si>
  <si>
    <t>Double</t>
  </si>
  <si>
    <t>Supply and Lay</t>
  </si>
  <si>
    <t>Cast-in pipework</t>
  </si>
  <si>
    <t>Are there any Environmental issues to consider? Is there a need for revegetation, do we need to offset land or plant trees etc?</t>
  </si>
  <si>
    <t>Pipelines</t>
  </si>
  <si>
    <t>Extra over for imported fill including disposal of excavated material</t>
  </si>
  <si>
    <t>Ladders</t>
  </si>
  <si>
    <t>Chambers and Manholes</t>
  </si>
  <si>
    <t>Connections &amp; Sundries</t>
  </si>
  <si>
    <t>Pipe Fittings</t>
  </si>
  <si>
    <t>Supply and Install</t>
  </si>
  <si>
    <t>Greenfield</t>
  </si>
  <si>
    <t>Pipe diameter ?mm</t>
  </si>
  <si>
    <t>Depth range 0 - 2.0m</t>
  </si>
  <si>
    <t>Depth range 2.0 - 4.0m</t>
  </si>
  <si>
    <t>PIPING, VALVES AND FITTINGS</t>
  </si>
  <si>
    <t>Accessories</t>
  </si>
  <si>
    <t>Chambers &amp; Manholes</t>
  </si>
  <si>
    <t>Precast Concrete Access Chambers</t>
  </si>
  <si>
    <t>Chamber up to 6M deep</t>
  </si>
  <si>
    <t>Base &amp; benching</t>
  </si>
  <si>
    <t>Medium duty cast iron cover</t>
  </si>
  <si>
    <t>Heavy duty cast iron cover</t>
  </si>
  <si>
    <t>Vent filter system (pipework measured elsewhere)</t>
  </si>
  <si>
    <t>Pipeline Excavation &amp; Backfill</t>
  </si>
  <si>
    <t>Rock excavations in pipelines</t>
  </si>
  <si>
    <t>Extra over excavations for excavation and disposal of rock</t>
  </si>
  <si>
    <t>Extra over for imported fill, including disposal of excavated material</t>
  </si>
  <si>
    <t>Dewatering</t>
  </si>
  <si>
    <t>DN??? GRAVITY SEWER</t>
  </si>
  <si>
    <t>Property Connections</t>
  </si>
  <si>
    <t>Shallow connection Type P1</t>
  </si>
  <si>
    <t>Rising shaft connection Type P2</t>
  </si>
  <si>
    <t>Rising shaft connection on shored trench or rock Type P3</t>
  </si>
  <si>
    <t>Rate deemed to include supply and installation of electrical cabling and bulks as detailed on drawings and in specification.</t>
  </si>
  <si>
    <t>Connection to existing supply - Western Power</t>
  </si>
  <si>
    <t>Rate deemed to include all work required for connection to existing main supply.</t>
  </si>
  <si>
    <t>BUILDINGS, FIT-OUT &amp; PREFABRICATED STRUCTURES</t>
  </si>
  <si>
    <t>Substructure</t>
  </si>
  <si>
    <t>Footings</t>
  </si>
  <si>
    <t xml:space="preserve">Refer to Concrete Works General above.  </t>
  </si>
  <si>
    <t>Refer to Concrete Works General above</t>
  </si>
  <si>
    <t>Ground slabs</t>
  </si>
  <si>
    <t>Refer to Concrete Works General above.  Include volume of thickenings.</t>
  </si>
  <si>
    <t xml:space="preserve">Refer to Concrete Works General above.  Include waterproof membrane, sand blinding if required </t>
  </si>
  <si>
    <t xml:space="preserve">Roof </t>
  </si>
  <si>
    <t>Roof Structure</t>
  </si>
  <si>
    <t>Timber/steel</t>
  </si>
  <si>
    <t xml:space="preserve">Measured as the net area of roof </t>
  </si>
  <si>
    <t>Roof covering</t>
  </si>
  <si>
    <t>Metal deck/Tiled</t>
  </si>
  <si>
    <t>Measured as the net area of roof to be covered</t>
  </si>
  <si>
    <t>External Walls</t>
  </si>
  <si>
    <t>Steel columns and beams</t>
  </si>
  <si>
    <t>Measured as the net theoretical mass of steel support columns and beams including weight of attached connections (excluding allowances for rolling margins and welding materials and weight of surface treatments)</t>
  </si>
  <si>
    <t>Double brickwork</t>
  </si>
  <si>
    <t>Acid Sulphate soil testing, field testing, sampling, analysis &amp; treatment, in accordance with spec clause xxxxx</t>
  </si>
  <si>
    <t>Measured as area of wall.  Measured over window and door openings</t>
  </si>
  <si>
    <t>Tilt-up concrete panels</t>
  </si>
  <si>
    <t>LV Cabling and terminations - state size, type and length</t>
  </si>
  <si>
    <t>Supply, install &amp; load test - Flush mounted davit base (and cap) to errect Davits( provision of Davits is not a part of the scope of works)</t>
  </si>
  <si>
    <t>Supply and install 75mm OD 125mm deep  post sleave &amp; cap to errect demountable handrail system( hand rail system is not a part of the scope of works)</t>
  </si>
  <si>
    <t>Does the Design comply with the Design Safety Regs, and if so, have all the recommendations of the OSH aspects of the Design been considered in the estimate?</t>
  </si>
  <si>
    <t>Road Pavements &amp; Kerbing - Access Roads</t>
  </si>
  <si>
    <t>Supply and install scour valve pit, fittings and air valve</t>
  </si>
  <si>
    <t>Supply and install air valve pit, fittings and air valve</t>
  </si>
  <si>
    <t>DN??? SEWER PRESSURE MAIN</t>
  </si>
  <si>
    <t>Road Pavements &amp; Kerbing - Gravel Access Roads</t>
  </si>
  <si>
    <t>Private Properties</t>
  </si>
  <si>
    <t>Greenfields</t>
  </si>
  <si>
    <t>Depth range  2.0 - 4.0m</t>
  </si>
  <si>
    <t>Transport - Principal Supply</t>
  </si>
  <si>
    <t>Collect, load, transport to site, unload, store and take from store and transport to where required, Principal supplied pipes</t>
  </si>
  <si>
    <t>Lay</t>
  </si>
  <si>
    <t>???DN Material type pipework</t>
  </si>
  <si>
    <t>Material type</t>
  </si>
  <si>
    <t>DN??? air valve</t>
  </si>
  <si>
    <t>DN??? scour valve</t>
  </si>
  <si>
    <t>Connection to ?????????????</t>
  </si>
  <si>
    <t>COLLECTION CHAMBERS complete including excavation and backfill, open suction dewatering, sand foundation, base, walls, conversion slab and restoration but excluding internal pipework, valve and cover.</t>
  </si>
  <si>
    <t>Single (1050dia) Collection Chambers x 1.8m deep</t>
  </si>
  <si>
    <t>Single (1050dia) Collection Chambers x 2.4m deep</t>
  </si>
  <si>
    <t>Double (1500dia) Collection Chambers x 1.8m deep</t>
  </si>
  <si>
    <t>Double (1500dia) Collection Chambers x 2.4m deep</t>
  </si>
  <si>
    <t>Double (1500dia) Collection Chambers x 3.3m deep</t>
  </si>
  <si>
    <t>Single (1500dia) Collection Chambers x 1.8m deep</t>
  </si>
  <si>
    <t>Single (1500dia) Collection Chambers x 2.4m deep</t>
  </si>
  <si>
    <t>PUMP STATION INSTRUMENTATION &amp; SCADA</t>
  </si>
  <si>
    <t>EMERGENCY STORAGE CONNECTING PIPEWORK</t>
  </si>
  <si>
    <t>VACUUM PUMP STATION SITEWORKS</t>
  </si>
  <si>
    <t>VACUUM PUMP STATION CIVILS</t>
  </si>
  <si>
    <t>VACUUM PUMP STATION MECHANICAL INSTALLATION</t>
  </si>
  <si>
    <t>VACUUM PUMP STATION ELECTRICAL INSTALLATION</t>
  </si>
  <si>
    <t>VACUUM PUMP STATION INSTRUMENTATION &amp; SCADA</t>
  </si>
  <si>
    <t>Piling for Pump Station base including dewatering by open suction pumping as necessary</t>
  </si>
  <si>
    <t>Piling for access chamber base including dewatering by open suction pumping as necessary</t>
  </si>
  <si>
    <t>Has commissioning been considered, is there a need for special consideration? Are there any other requirements over and above commissioning?</t>
  </si>
  <si>
    <t>Is there a requirement for spares or future work considerations?</t>
  </si>
  <si>
    <t xml:space="preserve">Are special insurances to be considered? Note: All Projects (total cost of construction plus Principal supplied items) greater than $25 million, require Project specific works insurance – contact Legal Services for an estimate of Insurance costs. </t>
  </si>
  <si>
    <t>Are there any "special" SCADA requirements?</t>
  </si>
  <si>
    <t>Has the project incurred any costs to date?</t>
  </si>
  <si>
    <t>Are there any external regulatory requirements to consider?</t>
  </si>
  <si>
    <t>Is there a requirement for training, O&amp;M manuals etc to be provided?</t>
  </si>
  <si>
    <t>Are there any Community issues to be considered which require special consideration?</t>
  </si>
  <si>
    <t>Are there any Native titles issues to consider?</t>
  </si>
  <si>
    <t>Are there any Heritage issues to consider?</t>
  </si>
  <si>
    <t>Is escalation to be considered due to the length of the Project? (i.e. allowance for rise and fall). State indices used.</t>
  </si>
  <si>
    <t>Is Foreign exchange an issue to consider?</t>
  </si>
  <si>
    <t>Is project finance to be considered?</t>
  </si>
  <si>
    <t xml:space="preserve">Does the impact of The Enhanced Project By-law Scheme (EPBS) to allow the duty-free importation of eligible capital goods used in water sectors, need consideration within the estimate? </t>
  </si>
  <si>
    <t>Has the Risk assessment spreadsheet been completed? Are there any special Risk items which warrant notes in the Quest estimate? Is a risk workshop required?</t>
  </si>
  <si>
    <t>Is the decommissioning/demolition of existing plant to be considered?</t>
  </si>
  <si>
    <t>Has contingency been included?</t>
  </si>
  <si>
    <t>Have Water Corporation non-directs been considered?</t>
  </si>
  <si>
    <t>Has the location of the works been considered, (location factor)?</t>
  </si>
  <si>
    <t>Has consideration been made for tendering environment, (commercial climate)?</t>
  </si>
  <si>
    <t>Has consensus been reached on the Level of estimate prepared, (refer Estimate Classification Matrix)?</t>
  </si>
  <si>
    <t>Are costs towards opening ceremonies, promotional events etc to be included?</t>
  </si>
  <si>
    <t>Are there any other cost items not covered above which need consideration?</t>
  </si>
  <si>
    <t>Review Panel:</t>
  </si>
  <si>
    <t>Date:</t>
  </si>
  <si>
    <t>ESCALATION (CHECK USER IS USING THE LATEST VERSION OF THE COST INDICES, ISSUED ON A QUARTERLY BASIS)</t>
  </si>
  <si>
    <t>Base Date</t>
  </si>
  <si>
    <t>Outturn Date</t>
  </si>
  <si>
    <t>Base Index</t>
  </si>
  <si>
    <t>Outturn Index</t>
  </si>
  <si>
    <t>Escalation Uplift</t>
  </si>
  <si>
    <t>Outturn Rate</t>
  </si>
  <si>
    <t>Direct Cost in Outturn $'s</t>
  </si>
  <si>
    <t>YEAR</t>
  </si>
  <si>
    <t>JAN</t>
  </si>
  <si>
    <t>FEB</t>
  </si>
  <si>
    <t>MAR</t>
  </si>
  <si>
    <t>APR</t>
  </si>
  <si>
    <t>MAY</t>
  </si>
  <si>
    <t>JUN</t>
  </si>
  <si>
    <t>JUL</t>
  </si>
  <si>
    <t>AUG</t>
  </si>
  <si>
    <t>SEP</t>
  </si>
  <si>
    <t>OCT</t>
  </si>
  <si>
    <t>NOV</t>
  </si>
  <si>
    <t>DEC</t>
  </si>
  <si>
    <t>Annual Increase (Financial Year)</t>
  </si>
  <si>
    <t>INDEX</t>
  </si>
  <si>
    <t>General</t>
  </si>
  <si>
    <t>Bypass arrangement (Type 90 ONLY)</t>
  </si>
  <si>
    <t>Supply DNXXX MSCL bypass pipework</t>
  </si>
  <si>
    <t>Lay DNXXX MSCL bypass pipework including excavation and backfill</t>
  </si>
  <si>
    <t>Temporary bypass pipework and non-return valve (to be stored in pump house)</t>
  </si>
  <si>
    <t>Extra over excavations for construction of 150/100mm dia sewer using hand thrust boring up to 6m in length under isolated obstructions</t>
  </si>
  <si>
    <t>Property connections</t>
  </si>
  <si>
    <t>Standown time</t>
  </si>
  <si>
    <t>Extra over the supply &amp; laying of pipework for:</t>
  </si>
  <si>
    <t>Supply and install dia 150 PVC pipe connections including risers</t>
  </si>
  <si>
    <t>Extra over Item dia 100 PVC connections for the provision of  boundary traps</t>
  </si>
  <si>
    <t>PREDICTED ANNUAL INFLATION</t>
  </si>
  <si>
    <t>All work shall be measured net as fixed in position, any allowances for wastage, lapping, jointing or the like is deemed included.</t>
  </si>
  <si>
    <t>b)</t>
  </si>
  <si>
    <t>All costs associated with delivery, transportation, handling, hoisting, loading and unloading is deemed included.</t>
  </si>
  <si>
    <t>c)</t>
  </si>
  <si>
    <t>All costs associated with cutting, drilling, setting, fitting and fixing is deemed included.</t>
  </si>
  <si>
    <t>d)</t>
  </si>
  <si>
    <t>All rates are fully inclusive of plant, tools, equipment, labour, and associated on-costs:  taxes, bonuses, duties, overheads and profit.</t>
  </si>
  <si>
    <t>e)</t>
  </si>
  <si>
    <t>All costs in protection of the works, making good and clearing away on completion are deemed included.</t>
  </si>
  <si>
    <t>Commodity Measurement Rules, Inclusions and Assumptions</t>
  </si>
  <si>
    <t>Commodity</t>
  </si>
  <si>
    <t>Measurement Rules</t>
  </si>
  <si>
    <t>Coverage Rules (Deemed included in the rate)</t>
  </si>
  <si>
    <t>SITEWORK, DEMOLITION AND REINSTATEMENT</t>
  </si>
  <si>
    <t>Roads and Surfacing</t>
  </si>
  <si>
    <t>Subbase and basecourse</t>
  </si>
  <si>
    <t>Rate deemed to include the cost of supply, delivery to site, laying, levelling, grading, trimming and compacting to the required density, line and level.</t>
  </si>
  <si>
    <t>Bitumen/asphalt wearing course</t>
  </si>
  <si>
    <t>Area to be measured net on plan.  Depth to be stated.</t>
  </si>
  <si>
    <t>Rate deemed to include: the cost of supply, delivery to site, laying and compacting to the required density, line and level, forming joints at junctions with existing roads, and other materials</t>
  </si>
  <si>
    <t>Gravel</t>
  </si>
  <si>
    <t>Formed from excavated material</t>
  </si>
  <si>
    <t>Area to be measured net on plan. State thickness.</t>
  </si>
  <si>
    <t>Rate deemed to include laying, levelling, grading, trimming and compacting to the required density, line and level.</t>
  </si>
  <si>
    <t>Paving : In-situ concrete</t>
  </si>
  <si>
    <t>???DN pipework</t>
  </si>
  <si>
    <t>Estimate pricing schedule - Introduction</t>
  </si>
  <si>
    <t xml:space="preserve">The Estimating section in the Water Corporation's Project Management Branch have developed pricing schedules for the majority of Water Corporation Assets. </t>
  </si>
  <si>
    <t xml:space="preserve">As soon as a Design option is selected, and quantities are able to be taken off, estimates should be developed using the most appropriate pricing schedule. This is usually undertaken once all the options have been considered, ie post Planning.  </t>
  </si>
  <si>
    <t>Rate deemed to include louvred panel, fixings, flashings and sealant and building into wall</t>
  </si>
  <si>
    <t>Windows</t>
  </si>
  <si>
    <t>Aluminium windows</t>
  </si>
  <si>
    <t>Measured as the net area of window</t>
  </si>
  <si>
    <t>Security screens</t>
  </si>
  <si>
    <t>Measured as the net area of screen</t>
  </si>
  <si>
    <t>Rate deemed to include frame, security screen, flashings, anchors, mastic and building in</t>
  </si>
  <si>
    <t>External Doors</t>
  </si>
  <si>
    <t>Measured as net area of door, stating type of door</t>
  </si>
  <si>
    <t>Rate deemed to include door, frame, lintel, flashings, threshold, closing cavity in brickwork, anchors, hardware, surface treatment and building into wall</t>
  </si>
  <si>
    <t>Internal Walls incl finishes</t>
  </si>
  <si>
    <t>Measured as net area stating type of material.  Measured over window and door openings.</t>
  </si>
  <si>
    <t>Rate deemed to include all materials, labour and plant required for wall construction and finishes</t>
  </si>
  <si>
    <t>Internal Doors</t>
  </si>
  <si>
    <t>Enumerated, state size</t>
  </si>
  <si>
    <t>Rate deemed to include door, frame, hardware, surface treatment and building into wall</t>
  </si>
  <si>
    <t>Floor Finishes</t>
  </si>
  <si>
    <t>Net area to be covered stating type of finish.  Measured over window and door openings.</t>
  </si>
  <si>
    <t>Rate deemed to include all materials, labour and plant required for floor finish</t>
  </si>
  <si>
    <t>Ceiling Finishes</t>
  </si>
  <si>
    <t>Net area of ceiling finish stating type of finish.  Measured over window and door openings.</t>
  </si>
  <si>
    <t>Rate deemed to include all materials, labour and plant required for ceiling finish</t>
  </si>
  <si>
    <t>Fitments/Cabinetwork</t>
  </si>
  <si>
    <t>Length of cabinetwork item.  Different types of cabinetwork to be kept separate</t>
  </si>
  <si>
    <t>Plumbing</t>
  </si>
  <si>
    <t>Floor area of area of building to receive service. Measured from internal face of external walls.</t>
  </si>
  <si>
    <t>Electrical</t>
  </si>
  <si>
    <t>If a high voltage site, is voltage mitigation required? Has earthing been considered to the whole site including equipment and civil structures?</t>
  </si>
  <si>
    <t>Earthworks: is compaction testing required? If compaction is an issue, is dynamic compaction required?</t>
  </si>
  <si>
    <t>a) shall be used to assess payment claims</t>
  </si>
  <si>
    <t>CONTRACTORS PRELIMINARIES (or Contractors Non-Directs)</t>
  </si>
  <si>
    <t>The cost associated with Supervision, site establishment, site running costs and associated statutory requirements for the work have been itemised for pricing</t>
  </si>
  <si>
    <t>The rates are deemed to be inclusive of all associated on-costs, taxes and other statutory obligations</t>
  </si>
  <si>
    <t>ITEM</t>
  </si>
  <si>
    <t>DESCRIPTION</t>
  </si>
  <si>
    <t>UNIT</t>
  </si>
  <si>
    <t>QUANTITY</t>
  </si>
  <si>
    <t>RATE</t>
  </si>
  <si>
    <t>Site Preparation</t>
  </si>
  <si>
    <t>EXCAVATION &amp; FILLING</t>
  </si>
  <si>
    <t>L</t>
  </si>
  <si>
    <t>Pipework</t>
  </si>
  <si>
    <t>WATER CORPORATION</t>
  </si>
  <si>
    <t>FOR</t>
  </si>
  <si>
    <t>AMOUNT</t>
  </si>
  <si>
    <t>Supervision</t>
  </si>
  <si>
    <t>Project Director</t>
  </si>
  <si>
    <t>Contracts Manager</t>
  </si>
  <si>
    <t>Project Manager</t>
  </si>
  <si>
    <t>Construction Manager</t>
  </si>
  <si>
    <t>Site Engineer</t>
  </si>
  <si>
    <t>Contract Administrator</t>
  </si>
  <si>
    <t>Site Supervisor</t>
  </si>
  <si>
    <t>Site Establishment</t>
  </si>
  <si>
    <t>Mobilisation</t>
  </si>
  <si>
    <t>Demobilisation</t>
  </si>
  <si>
    <t>Connection &amp; Disconnection of Temporary Services</t>
  </si>
  <si>
    <t>Site Fencing &amp; Hoardings</t>
  </si>
  <si>
    <t>Inductions</t>
  </si>
  <si>
    <t>Site Running Costs</t>
  </si>
  <si>
    <t>Contractors Ablutions</t>
  </si>
  <si>
    <t>Compliance with QA Requirements</t>
  </si>
  <si>
    <t>Compliance with OH&amp;S Requirements</t>
  </si>
  <si>
    <t>Compliance with PR, Aboriginal &amp; Heritage Issues</t>
  </si>
  <si>
    <t>Traffic Management</t>
  </si>
  <si>
    <t>Power Consumption</t>
  </si>
  <si>
    <t>Water Consumption</t>
  </si>
  <si>
    <t>Supply of Safety Equipment &amp; Signage</t>
  </si>
  <si>
    <t>Rubbish Removal</t>
  </si>
  <si>
    <t>Site Security</t>
  </si>
  <si>
    <t>Site Vehicles</t>
  </si>
  <si>
    <t>General Small Tools</t>
  </si>
  <si>
    <t>Fees &amp; Charges</t>
  </si>
  <si>
    <t>OH&amp;S Audits</t>
  </si>
  <si>
    <t>Local Authority Fees &amp; Charges</t>
  </si>
  <si>
    <t>As Constructed Information</t>
  </si>
  <si>
    <t>Maintenance Manuals</t>
  </si>
  <si>
    <t>Operations Manuals</t>
  </si>
  <si>
    <t>COMMISSIONING</t>
  </si>
  <si>
    <t>Labour, plant and equipment</t>
  </si>
  <si>
    <t>Consumables</t>
  </si>
  <si>
    <t>Temporary power</t>
  </si>
  <si>
    <t>Spares</t>
  </si>
  <si>
    <t>Training</t>
  </si>
  <si>
    <r>
      <t xml:space="preserve">Base unit including mass insitu concrete benching </t>
    </r>
    <r>
      <rPr>
        <sz val="10"/>
        <color indexed="10"/>
        <rFont val="Arial"/>
        <family val="2"/>
      </rPr>
      <t>(state whether insitu or precast, incl thickness)</t>
    </r>
  </si>
  <si>
    <r>
      <t>Manhole segments, walls. (</t>
    </r>
    <r>
      <rPr>
        <sz val="10"/>
        <color indexed="10"/>
        <rFont val="Arial"/>
        <family val="2"/>
      </rPr>
      <t>State diameter in meters, state whether insitu or precast, incl thickness. If insitu, measure in m3)</t>
    </r>
  </si>
  <si>
    <r>
      <t>Cover slab to suit  pump station wet well,</t>
    </r>
    <r>
      <rPr>
        <sz val="10"/>
        <color indexed="10"/>
        <rFont val="Arial"/>
        <family val="2"/>
      </rPr>
      <t xml:space="preserve"> (state diameter in mm, state thickness in mm, state whether insitu or precast, incl thickness)</t>
    </r>
  </si>
  <si>
    <r>
      <t>Base unit including mass insitu concrete benching, to suit XX dia pipe</t>
    </r>
    <r>
      <rPr>
        <sz val="10"/>
        <color indexed="10"/>
        <rFont val="Arial"/>
        <family val="2"/>
      </rPr>
      <t xml:space="preserve"> (state whether insitu or precast, incl thickness) </t>
    </r>
  </si>
  <si>
    <r>
      <t xml:space="preserve">Manhole segments, XX dia </t>
    </r>
    <r>
      <rPr>
        <sz val="10"/>
        <color indexed="10"/>
        <rFont val="Arial"/>
        <family val="2"/>
      </rPr>
      <t>(State diameter in meters, state whether insitu or precast, incl thickness. If insitu, measure in m3)</t>
    </r>
  </si>
  <si>
    <r>
      <t>Cover slab to suit  valve pit,</t>
    </r>
    <r>
      <rPr>
        <sz val="10"/>
        <color indexed="10"/>
        <rFont val="Arial"/>
        <family val="2"/>
      </rPr>
      <t xml:space="preserve"> (state diameter in mm, state thickness in mm, state whether insitu or precast, incl thickness)</t>
    </r>
  </si>
  <si>
    <r>
      <t xml:space="preserve">CONCRETE </t>
    </r>
    <r>
      <rPr>
        <b/>
        <sz val="12"/>
        <color indexed="10"/>
        <rFont val="Arial"/>
        <family val="2"/>
      </rPr>
      <t>(PRECAST OR INSITU. If insitu, includes reinforcement &amp; formwork)</t>
    </r>
  </si>
  <si>
    <t>Are there any licences required to be obtained, eg. Dangerous Goods?</t>
  </si>
  <si>
    <t>Rate deemed to include: supply, delivery and installation of fence including concrete footings and support posts, additional labour and materials for gates, free ends, corners, bends, fixing to structures and the like, installation to uneven and sloping ground levels, and the excavation and disposal of surplus material.</t>
  </si>
  <si>
    <t>Enumerated.  State type, size and operation method.</t>
  </si>
  <si>
    <t>Rate deemed to include; supply, delivery and installation of gate including hardware and any additional concrete footings and support posts, and the excavation and disposal of surplus excavated material.</t>
  </si>
  <si>
    <t>Site drainage</t>
  </si>
  <si>
    <t>Itemized.  Refer to drawing number if available.</t>
  </si>
  <si>
    <t>Rate deemed to include all items included on referenced drawing that are required to enable the site drainage system to function in a proper manner.</t>
  </si>
  <si>
    <t>Measure as No, m2 or item depending on specific item.</t>
  </si>
  <si>
    <t>Rate deemed to include all work required to enable the item to function in accordance with design requirements.</t>
  </si>
  <si>
    <t>Woodlots</t>
  </si>
  <si>
    <t>Measured as area defined by the lines and dimensions shown on drawings.</t>
  </si>
  <si>
    <t>Rate deemed to include irrigation system, trees including excavation, backfill and compaction</t>
  </si>
  <si>
    <t>Measured as the length of pipe that reinstatement is required for, stating diameter of pipe under headings of different categories of surfaces to be reinstated e.g. greenfield, road pavement and kerbs etc</t>
  </si>
  <si>
    <t>Rate deemed to include reinstatement of surface to match existing according to surface category, but excludes breaking out surface, excavation, pipe and backfilling</t>
  </si>
  <si>
    <t>TRENCHLESS TECHNIQUES AND DRILLING</t>
  </si>
  <si>
    <t>Excavate pits for boring or retrieval</t>
  </si>
  <si>
    <t>Enumerated.  Depth range to be stated in 2.0m intervals. Boring and retrieval pits to be kept separate.</t>
  </si>
  <si>
    <t>Remove excavated material from site</t>
  </si>
  <si>
    <t>MAIN WORKS</t>
  </si>
  <si>
    <t>LAND</t>
  </si>
  <si>
    <t>PROVISIONAL SUMS AND QUANTITIES</t>
  </si>
  <si>
    <t>Provision of power supply to pump station by Western Power</t>
  </si>
  <si>
    <t>Percentage</t>
  </si>
  <si>
    <t>Pits and the like - Wet well and valve pit</t>
  </si>
  <si>
    <t>Wet Well</t>
  </si>
  <si>
    <t>Valve Pit</t>
  </si>
  <si>
    <t>Electrical/Work Slab</t>
  </si>
  <si>
    <t>Floodgate</t>
  </si>
  <si>
    <t>Provision of telecommunication service to pump station by Telstra</t>
  </si>
  <si>
    <t>RPZ backflow prevention device, DNXXX including cubicle, ball valves, connectors, pipe and other fittings as drwg XXX</t>
  </si>
  <si>
    <t>MECHANICAL WORKS</t>
  </si>
  <si>
    <t>ELECTRICAL</t>
  </si>
  <si>
    <t>PUMP STATION</t>
  </si>
  <si>
    <t>Supply and install air valve, manhole and fittings, DNXX XX m depth to invert (state size of pressure main and depth to invert)</t>
  </si>
  <si>
    <t>Other than slurry-type systems (including suitable casing as necessary)</t>
  </si>
  <si>
    <t>Incorporating cutting head, crusher and slurry-type spoil removal (including suitable casing as necessary)</t>
  </si>
  <si>
    <t>Directional drilling : Inclusive of grouting if deemed necessary</t>
  </si>
  <si>
    <t>DO NOT DELETE LINES 7 to 12, as links existing in templates which lookup from rows 14 onwards</t>
  </si>
  <si>
    <t>Rate includes mob/demob of pumping equipment, generator, fuel, blue metal, pipework, spears, disposal and treatment of water</t>
  </si>
  <si>
    <t>Dewatering by wellpoint</t>
  </si>
  <si>
    <t>Measured by the length of the manifold pipework</t>
  </si>
  <si>
    <t>Filling; spread, level and compact - selected excavated material from spoil</t>
  </si>
  <si>
    <t>Volume to be measured as the net area on plan by the consolidated depth of fill material</t>
  </si>
  <si>
    <t>Rate deemed to include excavation from spoil, carting to required location, placing, levelling, grading, trimming and compacting to the required density</t>
  </si>
  <si>
    <t>Filling; spread, level and compact - imported fill including disposal of excavated material</t>
  </si>
  <si>
    <t>Rate deemed to include supply of imported material, delivery to site, carting to required location, placing, levelling, grading, trimming, and compacting to the required density.</t>
  </si>
  <si>
    <t>HPDE liner</t>
  </si>
  <si>
    <t>Measured as the net area of liner. State thickness.</t>
  </si>
  <si>
    <t>Filter fabric/Geotextiles</t>
  </si>
  <si>
    <t>Contingency ($)</t>
  </si>
  <si>
    <t>TOTAL</t>
  </si>
  <si>
    <t>Rate reference</t>
  </si>
  <si>
    <t>Quantity reference</t>
  </si>
  <si>
    <t>Remove shrubs, bushes &amp; general debris including grubbing, making good, and disposal at designated location</t>
  </si>
  <si>
    <t>Remove trees including grubbing, making good, and disposal at designated location</t>
  </si>
  <si>
    <t xml:space="preserve">Strip topsoil and stockpile </t>
  </si>
  <si>
    <t>Extra over excavations for excavation and disposal of rock, as spec clause???</t>
  </si>
  <si>
    <t>Extra over excavation for Dewatering</t>
  </si>
  <si>
    <t>By open suction - general</t>
  </si>
  <si>
    <t>Filling</t>
  </si>
  <si>
    <t>Imported fill, including disposal of excavated material</t>
  </si>
  <si>
    <t>CONTRACTOR'S PRELIMS &amp; COMMISSIONING</t>
  </si>
  <si>
    <t>CONTRACTOR'S PRELIMS</t>
  </si>
  <si>
    <t xml:space="preserve">Quantity </t>
  </si>
  <si>
    <t>Rate</t>
  </si>
  <si>
    <t>Amount</t>
  </si>
  <si>
    <t>Surveyor</t>
  </si>
  <si>
    <t>Site Access &amp; Laydown Areas</t>
  </si>
  <si>
    <t>Erection of Project Signboard (Principal Supplied)</t>
  </si>
  <si>
    <t>Site Labour (Cleaning &amp; General Maintenance)</t>
  </si>
  <si>
    <t xml:space="preserve">Site Office Equipment including Communications </t>
  </si>
  <si>
    <t>Consumables (Petty Cash, First Aid, Tea, Coffee et</t>
  </si>
  <si>
    <t>1.1.4.6</t>
  </si>
  <si>
    <t>Mob/Demob of specialist tunnelling equipment</t>
  </si>
  <si>
    <t>Liaison with Utility Companies</t>
  </si>
  <si>
    <t>Compliance with testing requirements not included elsewhere in the Schedule</t>
  </si>
  <si>
    <t>1.1.6.2</t>
  </si>
  <si>
    <t>General site clearance</t>
  </si>
  <si>
    <t>Roads And Surfacing</t>
  </si>
  <si>
    <t>Limestone Basecourse</t>
  </si>
  <si>
    <t xml:space="preserve">Rate deemed to include supply of imported material, delivery to site, carting to required location, placing, levelling, grading, trimming, compacting to the required density, and disposal of excavated material. </t>
  </si>
  <si>
    <t>Acid Sulphate Soils - Soil testing and remediation</t>
  </si>
  <si>
    <t>Pipeline excavation and backfill in common material (inclusive of clearing and stripping, levelling and compacting bottoms of trench, and trench support where deemed necessary)</t>
  </si>
  <si>
    <t>Measured as the length of pipe, stating diameter and surface type, at depth categories of 2m intervals and according to the categories of surface to be excavated in.</t>
  </si>
  <si>
    <t>Dewatering - Pipelines</t>
  </si>
  <si>
    <t>Measured by per metre of trench to be dewatered</t>
  </si>
  <si>
    <t>CONCRETE WORKS</t>
  </si>
  <si>
    <t>Insitu Concrete including Reinforcement and Formwork</t>
  </si>
  <si>
    <t>Generally</t>
  </si>
  <si>
    <t>Volume of concrete with no deductions for: volume of reinforcement, cast in items or steel sections with the exception of hollow steel members, voids of 0.10m3 volume or less</t>
  </si>
  <si>
    <t>Property copnnection Type P4/P5</t>
  </si>
  <si>
    <t>Rising shaft property connection Type P6/P7</t>
  </si>
  <si>
    <t>Double rising shaft property connection Type P8</t>
  </si>
  <si>
    <t>Chamber &gt; 6M deep</t>
  </si>
  <si>
    <t>E.O. for drop manhole</t>
  </si>
  <si>
    <t>Reinforced concrete covers</t>
  </si>
  <si>
    <t>Plastic Lined Access Chambers</t>
  </si>
  <si>
    <t>Medium duty gas tight cover</t>
  </si>
  <si>
    <t>Heavy duty gas tight cover</t>
  </si>
  <si>
    <t>Maintenance Shafts</t>
  </si>
  <si>
    <t>Riser</t>
  </si>
  <si>
    <t>Chamber</t>
  </si>
  <si>
    <t>Medium duty cast iron cover - class B</t>
  </si>
  <si>
    <t>Heavy duty cast iron cover - class D</t>
  </si>
  <si>
    <t>Composite manhole/access chamber - Insitu 750mm dia and above</t>
  </si>
  <si>
    <t>Chamber (walls) state diameter</t>
  </si>
  <si>
    <t>Access cover (suspended slab)</t>
  </si>
  <si>
    <t>By open suction - pipelines (measured by per metre of trench assuming 100mm deep blue metal)</t>
  </si>
  <si>
    <t>Pipe diameter less than or equal to 300mm</t>
  </si>
  <si>
    <t>Depth range 4.0 - 6.0m</t>
  </si>
  <si>
    <t>Depth range exceeding 6.0m</t>
  </si>
  <si>
    <t>Kerbing (state size and type)</t>
  </si>
  <si>
    <t xml:space="preserve">Brick/precast concrete paving </t>
  </si>
  <si>
    <t>Pipelines excavation and backfill in common material (inclusive of clearing and stripping, levelling and compacting bottoms of trench, disposal of surplus excavated material as required, and trench support where deemed necessary)</t>
  </si>
  <si>
    <t>Supply and Install fittings (state size and type)</t>
  </si>
  <si>
    <t>Verges including driveway crossovers</t>
  </si>
  <si>
    <t>Valve Pits</t>
  </si>
  <si>
    <t>Verges</t>
  </si>
  <si>
    <t>Roads</t>
  </si>
  <si>
    <t>Marker posts</t>
  </si>
  <si>
    <t>Road Pavements &amp; Kerbing - Local Distributor Roads</t>
  </si>
  <si>
    <t>Supply &amp; Lay</t>
  </si>
  <si>
    <t>Road Pavements &amp; Kerbing - Distributor Roads</t>
  </si>
  <si>
    <t xml:space="preserve">Has site Security as per Standard DS 62 been considered. If yes, have costs been included for design and construction? Has the Security Program Manager been contacted and made aware of this Project? What's the security level, ie A, B or C? Has fire protection been considered, eg hydrants/deluge system? Note: Design Mgr to liaise with the Security Consultant, not the Project Manager. </t>
  </si>
  <si>
    <t>Has a Hazard and Operability study been carried out  ( HAZOPS) / is one required?</t>
  </si>
  <si>
    <t xml:space="preserve">Does the design comply with the Prevention of Falls Standard S151? </t>
  </si>
  <si>
    <t>Measured by m rise in height from stair commencement level to stair completion level.  Type of tread to be stated.</t>
  </si>
  <si>
    <t>Rate deemed to include stringers, treads, handrail, bracings, landings, fixings and surface treatments</t>
  </si>
  <si>
    <t>Measured by m rise in height from ladder commencement level to ladder completion level.  State whether caged or open</t>
  </si>
  <si>
    <t>Rate deemed to include stiles, rungs, fixings, surface treatments and cage if required</t>
  </si>
  <si>
    <t>Reservoir/Tank Roofs</t>
  </si>
  <si>
    <t>Structural support framework</t>
  </si>
  <si>
    <t>Measured as the net area of roof</t>
  </si>
  <si>
    <t>Rate deemed to include structural members of roof, bracings and fixings to main structure</t>
  </si>
  <si>
    <t>Sheeting</t>
  </si>
  <si>
    <t>Measured as the net area of roof sheeting.  State grade of sheet and material</t>
  </si>
  <si>
    <t>Rate deemed to include roof sheet, fixings, flashings, cappings, trims, roof plumbing etc complete</t>
  </si>
  <si>
    <t>Access hatches</t>
  </si>
  <si>
    <t>Roof ventilators</t>
  </si>
  <si>
    <t>m/No</t>
  </si>
  <si>
    <t>Measured as the net linear length of ventilator if ridge type.  State size of throat.  Enumerated if turbo or round stationary type.  State diameter.</t>
  </si>
  <si>
    <t>Rate deemed to include ventilator, forming opening in roof sheet, additional structural supports, fixings, flashings and sealant</t>
  </si>
  <si>
    <t>Walkways</t>
  </si>
  <si>
    <t>Measured by net area of walkway with no deductions for openings less than 1m2. Type of flooring to be stated.</t>
  </si>
  <si>
    <t>Rate deemed to include floor grating or plate, support beams, bracing, fixings and surface treatments</t>
  </si>
  <si>
    <t>To be delineated by specification into supply and install categories</t>
  </si>
  <si>
    <t xml:space="preserve">Supply to include delivery, offloading, and safe storage. Installation to include removal from storage, and all labour, plant and material costs directly associated with fixing into position including performance testing, all in accordance with the requirements of the drawings, specification and manufacturer's recommendations.  </t>
  </si>
  <si>
    <t>ELECTRICAL WORKS</t>
  </si>
  <si>
    <t>Supply and install electrical cabling and bulks</t>
  </si>
  <si>
    <t>Itemised stating scope of work</t>
  </si>
  <si>
    <t>Collection chamber and valve pit covers - Class "D" CI</t>
  </si>
  <si>
    <t>Single valve collection chamber and valve pit internal pipework including connection pipe to vacuum main</t>
  </si>
  <si>
    <t>Double valve collection chamber and valve pit internal pipework including connection pipe to vacuum main</t>
  </si>
  <si>
    <t>Vacuum Valves complete with level sensor and breather bell, and installed in a valve pit</t>
  </si>
  <si>
    <t>Above ground pumping station building including brick walls, concrete roof and acoustic doors, acoustic lining to underside of roof  complete and including supply and installation of monorails, hoists and ventilation louvres.</t>
  </si>
  <si>
    <t>Valves (excluding air and scour valves - included in valve pits above)</t>
  </si>
  <si>
    <t>DN??? type valve</t>
  </si>
  <si>
    <t>Excavate Pits</t>
  </si>
  <si>
    <t>Casings</t>
  </si>
  <si>
    <t>Permanent Casings</t>
  </si>
  <si>
    <t>Excavate boring Pit including restoration</t>
  </si>
  <si>
    <t>Depth range  4.0 - 6.0m</t>
  </si>
  <si>
    <t>Excavate receival Pit including restoration</t>
  </si>
  <si>
    <t>Notes :</t>
  </si>
  <si>
    <t>Metropolitan area average for projects &gt;$10m but &lt;$50m and procured by competitive tender.</t>
  </si>
  <si>
    <t>Pump rail support comprising 100x 50x6mm SS formed channel approx xxxxxx mm long as detailed on Drg ******, with 2no support brackets</t>
  </si>
  <si>
    <t>Medium (Greenfield or *******)</t>
  </si>
  <si>
    <t>Supply, fabricate and install</t>
  </si>
  <si>
    <t>Piping in wet well</t>
  </si>
  <si>
    <t>Piping between the wet well and the valve pit</t>
  </si>
  <si>
    <t>Pipe fittings</t>
  </si>
  <si>
    <t>DN**** MSCL/DI pipework and other fittings in wet well and valve configuration for mechanical works associated with type ** pump station, dual pump delivery, drawing ********, inclusive but not limited to the following:</t>
  </si>
  <si>
    <t>Fittings and special pipework, number of: List out all fittings</t>
  </si>
  <si>
    <t>******** bend</t>
  </si>
  <si>
    <t>******** tee</t>
  </si>
  <si>
    <r>
      <t xml:space="preserve">DNXXX </t>
    </r>
    <r>
      <rPr>
        <sz val="10"/>
        <rFont val="Arial"/>
        <family val="2"/>
      </rPr>
      <t>tappinging point</t>
    </r>
  </si>
  <si>
    <t>Hobas DN600 pipe sleeve approx 750mm long to protect Magflow</t>
  </si>
  <si>
    <t>ATD ESTIMATES: Has the Asset handover checklist been completed and signed off by the SDR/ADR &amp; PM at the ARB V2 agreed milestone? If yes, have all items in the checklist been considered in the estimate?</t>
  </si>
  <si>
    <t>By wellpoint - general (mesasured by the net perimeter on plan of the excavation)</t>
  </si>
  <si>
    <t>By wellpoint - pipelines (mesasured by per metre of trench)</t>
  </si>
  <si>
    <t>SCHEDULE OF PRICES</t>
  </si>
  <si>
    <t xml:space="preserve">CONTRACTOR'S PRELIMS &amp; COMMISSIONING </t>
  </si>
  <si>
    <r>
      <t>Supervision - inclusive of, but not limited to the following personnel:</t>
    </r>
    <r>
      <rPr>
        <b/>
        <sz val="10"/>
        <color indexed="10"/>
        <rFont val="Arial"/>
        <family val="2"/>
      </rPr>
      <t xml:space="preserve"> (inclusive of meals, accommodation and disbursements)</t>
    </r>
  </si>
  <si>
    <r>
      <t xml:space="preserve">Contractors </t>
    </r>
    <r>
      <rPr>
        <sz val="10"/>
        <color indexed="10"/>
        <rFont val="Arial"/>
        <family val="2"/>
      </rPr>
      <t>Site</t>
    </r>
    <r>
      <rPr>
        <sz val="10"/>
        <rFont val="Arial"/>
        <family val="2"/>
      </rPr>
      <t xml:space="preserve"> Accommodation </t>
    </r>
    <r>
      <rPr>
        <sz val="10"/>
        <color indexed="10"/>
        <rFont val="Arial"/>
        <family val="2"/>
      </rPr>
      <t>(Note: General labour accommodation costs associated with working away from home, to be included in the measured works section, i.e. within the 'Unit rates')</t>
    </r>
  </si>
  <si>
    <t>1.1.3.17</t>
  </si>
  <si>
    <t>Dust prevention</t>
  </si>
  <si>
    <t>Item/Week</t>
  </si>
  <si>
    <r>
      <t xml:space="preserve">Plant &amp; Equipment </t>
    </r>
    <r>
      <rPr>
        <b/>
        <sz val="10"/>
        <color indexed="10"/>
        <rFont val="Arial"/>
        <family val="2"/>
      </rPr>
      <t>(other than plant utilised in the measured works section)</t>
    </r>
  </si>
  <si>
    <t>Cranage, eg Tower Crane</t>
  </si>
  <si>
    <t xml:space="preserve">Access Scaffolding </t>
  </si>
  <si>
    <t>Mob/Demob of Concrete Batching Plant</t>
  </si>
  <si>
    <t>Bonds as required</t>
  </si>
  <si>
    <t>1.1.6.3</t>
  </si>
  <si>
    <t>Temporary works - include desciption as appropriate, eg temp access roads, cofferdams</t>
  </si>
  <si>
    <t>Pricing Schedules shall adequately describe materials and workmanship in sufficient detail for pricing.</t>
  </si>
  <si>
    <t>Volume to be measured as the net area on plan by the net depth indicated</t>
  </si>
  <si>
    <t>Volume to be measured as the net area on plan by the net depth indicated.</t>
  </si>
  <si>
    <t>Rate deemed to include excavation of pit, earthwork support, temporary jacking/thrust wall (boring pits only), temporary storage of excavated material, demolition and removal of the above, backfilling on completion, removal of excess material, dewatering and reinstatement.</t>
  </si>
  <si>
    <t>Measured as the net length of casing on plan, stating diameter of casing.</t>
  </si>
  <si>
    <t>Rate deemed to include casing, cut-offs if any, installation and disposal of excavated material.</t>
  </si>
  <si>
    <t>Rate deemed to include grouting material and placement. Assessed width of annulus to be stated.</t>
  </si>
  <si>
    <t>Measured as the length of carrier pipe on plan.  Carrier pipe diameter to be stated.</t>
  </si>
  <si>
    <t>Rate deemed to include casing, cut offs, jointing and installation and testing of carrier pipe, disposal of excavated material, dewatering including disposal, grouting between carrier and encasement pipe and settlement monitoring if deemed necessary. Excluding cost of supplying carrier pipe.</t>
  </si>
  <si>
    <t xml:space="preserve">Volume of material to be excavated measured as the difference between the profile before bulk excavation and the excavation as defined by the lines, grades and dimensions shown on drawings. </t>
  </si>
  <si>
    <t>Rate deemed to include excavation, working space, batters, earthwork support, trimming and compacting of reduced surfaces</t>
  </si>
  <si>
    <r>
      <t xml:space="preserve">Volume of excavation in rock measured as the </t>
    </r>
    <r>
      <rPr>
        <sz val="10"/>
        <rFont val="Arial"/>
        <family val="2"/>
      </rPr>
      <t xml:space="preserve">difference between the profile of rock before removal and the level defined by lines, grades and dimensions shown on drawings. </t>
    </r>
  </si>
  <si>
    <t>Volume to be measured as the net area on plan by the consolidated depth of fill material shown on the drawings</t>
  </si>
  <si>
    <t>Rate shall include preparing surfaces, forming joints, overlaps, mitres, angles fillets, built up edges and laying to falls and cambers</t>
  </si>
  <si>
    <t>Rate deemed to include excavation, working space, saftey batters, earthwork support, trimming, compacting of reduced surfaces, bottoms of pits and the like, and disposal of excavated material.</t>
  </si>
  <si>
    <t>Rate includes testing, removal and transport of contaminated material to treatment area, construction of treatment area, and treatment according to the ASS plan stated.</t>
  </si>
  <si>
    <t xml:space="preserve">Measured as net volume of material in ground, (length by average depth by nominal pipe trench width)  </t>
  </si>
  <si>
    <t>Nominal pipe trench width is defined as pipe diameter with associated working space as noted above</t>
  </si>
  <si>
    <t>Measured as the net volume of contaminated excavated material (length by average depth by nominal pipe trench width)</t>
  </si>
  <si>
    <t>Rate includes testing, removal and transport of contaminated material to treatment area, construction of treatment area, and treatment according to the ASS plan stated. Nominal pipe trench width is defined as pipe diameter with associated working space as noted above.</t>
  </si>
  <si>
    <t>Rate deemed to include the supply, delivery, placement and compaction of imported fill, and removal of surplus displaced directly associated excavated material. Nominal pipe trench width is defined as pipe diameter with associated working space as noted above</t>
  </si>
  <si>
    <t>Rate deemed to include the supply, delivery, placement and compaction of imported fill, and removal of surplus displaced directly associated excavated material. Nominal pipe trench width is defined as pipe diameter with associated working space as noted above.</t>
  </si>
  <si>
    <t xml:space="preserve">Insitu Concrete </t>
  </si>
  <si>
    <t>Generally - reinforced concrete</t>
  </si>
  <si>
    <t>Generally - plain concrete</t>
  </si>
  <si>
    <t>Volume of concrete with no deductions for: cast in items or steel sections with the exception of hollow steel members, voids of 0.10m3 volume or less</t>
  </si>
  <si>
    <t>Rate deemed to include: supply, placing in position, formwork, cast in items, making good after removal of formwork, surface treatments and forming joints as required, additional concrete in structural and excavated tolerances, curing and protection, sampling and testing.</t>
  </si>
  <si>
    <t>Volume of concrete to net dimensionsw on drawings, making no deductions for volume of reinforcement or cast in items with the exception of pipe volume</t>
  </si>
  <si>
    <t>All rates deemed to include: production of shop drawings, supply and fabrication of steelwork and fittings, delivery, handling, protection and storage at site, surface treatments and touch up on completion, sundry items including bolts, nuts, washers etc, erection, hoisting, cranage, temporary support, bolting-up, cutting, welding, alignment, levelling, grouting, packers, rattle down, etc.</t>
  </si>
  <si>
    <t>State size, and use of hatches</t>
  </si>
  <si>
    <t>Rate deemed to include supply, fabrication and installation, any additional framing, fixings, flashings and sealant required and any locking system</t>
  </si>
  <si>
    <t>Rate deemed to include supply, fittings, fabrication, surface treatments, transportation, erection, bolts and loose connections</t>
  </si>
  <si>
    <t>Rate deemed to include building both skins of brickwork including forming cavity, wall ties, damp-proof coursing where applicable, reinforcement, leaving openings for and building in services or structural items</t>
  </si>
  <si>
    <t>Rate deemed to include aluminium frame, glazing, fly screen (if required), lintel, window sill, closing cavity in brickwork, with associated DPC, flashings, anchors, mastic and building into wall</t>
  </si>
  <si>
    <t>Rate deemed to include all materials, labour and plant required to provide plumbing services for building as detailed on drawings and in specification</t>
  </si>
  <si>
    <t>Rate deemed to include all materials, labour and plant required to provide electrical services for building as detailed on drawings and in specification</t>
  </si>
  <si>
    <t>Rate deemed to include all materials, labour and plant required to provide air-conditioning services for building as detailed on drawings and in specification</t>
  </si>
  <si>
    <t>Supply fittings</t>
  </si>
  <si>
    <t>State type and size of fitings</t>
  </si>
  <si>
    <t>Rate deemed to include laying and jointing of pipe and fittings in accordance with the specification (excavation and backfill measured separately).</t>
  </si>
  <si>
    <t>Measured as the area placed in position from the toe to ground level or finished level, plus 1.5m below the toe of the excavation, and 1.0m above the ground level or finished level (ie 2.5m &gt; the net height). State whether temporary or permanent and keep respective areas of work separate.</t>
  </si>
  <si>
    <t>Volume to be measured as the net area on plan by the consolidated depth of Acid Sulphate Soils</t>
  </si>
  <si>
    <t xml:space="preserve">Pipeline excavation and backfill </t>
  </si>
  <si>
    <t>Rate deemed to include :
- clearing and stripping vegetation, excavation of trench, levelling and compacting bottoms of trenches, disposal of surplus excavated material as required:
- total working space at 600mm for pipes with ID less than or equal to 750mm diameter; total working space at 900mm for pipes with ID greater than 750mm diameter;
- batter or earthwork support to the sides of trenches, backfill with selected excavated material and compaction;
- location, protection and crossing or running parallel to existing services and to include cutting, capping, relocating or re-connecting where necessary.</t>
  </si>
  <si>
    <t xml:space="preserve">Have the estimated White Collar costs been entered into the ATS/ATD White collar report, refer #7765410? </t>
  </si>
  <si>
    <t>Has the estimate been entered into the Estimating Filing Register, refer #1104273?</t>
  </si>
  <si>
    <t>Are there any Special conditions to be considered on the prerequisite to works process?</t>
  </si>
  <si>
    <t>Has the relevant Snapshot (ATS/ATD) been completed and incorporated into the estimate?</t>
  </si>
  <si>
    <t xml:space="preserve">Return Clearing record form including surveyed coordinates of actual cleared area </t>
  </si>
  <si>
    <r>
      <t xml:space="preserve">Calibration of pentrometer for particular material types by independent NATA registered laboratory in accordance with Specification clause </t>
    </r>
    <r>
      <rPr>
        <sz val="10"/>
        <color rgb="FFFF0000"/>
        <rFont val="Arial"/>
        <family val="2"/>
      </rPr>
      <t>XXX</t>
    </r>
  </si>
  <si>
    <r>
      <t xml:space="preserve">Calibration(s) of Nuclear Density meter for particular material types by independent NATA registered laboratory in accordance with Specification clause </t>
    </r>
    <r>
      <rPr>
        <sz val="10"/>
        <color rgb="FFFF0000"/>
        <rFont val="Arial"/>
        <family val="2"/>
      </rPr>
      <t>XXX</t>
    </r>
  </si>
  <si>
    <r>
      <t xml:space="preserve">NATA registered Nuclear Density Meter compaction testing of pipe backfilling with material other than sand in accordance with Specification clause </t>
    </r>
    <r>
      <rPr>
        <sz val="10"/>
        <color rgb="FFFF0000"/>
        <rFont val="Arial"/>
        <family val="2"/>
      </rPr>
      <t>XXX</t>
    </r>
  </si>
  <si>
    <r>
      <t xml:space="preserve">NATA registered core testing of Asphaltic Concrete (thickness and density), in accordance with Specification clause </t>
    </r>
    <r>
      <rPr>
        <sz val="10"/>
        <color rgb="FFFF0000"/>
        <rFont val="Arial"/>
        <family val="2"/>
      </rPr>
      <t>XXX</t>
    </r>
  </si>
  <si>
    <r>
      <t xml:space="preserve">NATA registered sampling and testing to determine bitumen content, Marshall stability and percentage air voids, in accordance with Specification clause </t>
    </r>
    <r>
      <rPr>
        <sz val="10"/>
        <color rgb="FFFF0000"/>
        <rFont val="Arial"/>
        <family val="2"/>
      </rPr>
      <t>XXX</t>
    </r>
  </si>
  <si>
    <t>%'s</t>
  </si>
  <si>
    <t>Base Costs (incl land)</t>
  </si>
  <si>
    <t>White Collar costs</t>
  </si>
  <si>
    <t>As a % of Base Cost</t>
  </si>
  <si>
    <t>Contingency</t>
  </si>
  <si>
    <t>As a % of WCC and Base Cost</t>
  </si>
  <si>
    <t>Check = zero</t>
  </si>
  <si>
    <t>CTF LEVY</t>
  </si>
  <si>
    <t xml:space="preserve">SCHEDULE OF PRICES - ESTIMATE TO BID STAGE </t>
  </si>
  <si>
    <t>As the Design is developed further, through the Scoping Phase and into Detailed Design, the template should be updated accordingly, with the final design forming the basis of the schedule of prices which is sent out to Contractor's for pricing. This will enable an 'apples for apples' comparison between the estimate and bids recieved.</t>
  </si>
  <si>
    <t>Average unit rates from bidders are fed back into the Estimating Department's Commodity Matrix, to support and develop the pricing of future estimates.</t>
  </si>
  <si>
    <t>When using the pricing schedule as the basis of the bid pricing schedule, delete columns for escalation, location, contingency and quantity/rate references.</t>
  </si>
  <si>
    <t>Delete line items highlighted in yellow with red text when sending this document out to bidders</t>
  </si>
  <si>
    <t>The measurement rules given below, shall, if applicable, be over-ridden by any particular construction detail required by the contract documents.</t>
  </si>
  <si>
    <t xml:space="preserve">The Schedules are developed around a commodity structure which represent trade or work activities.  Within these commodity sets, rates have been established with a set of measurement rules and associated assumptions and inclusions.  The basis of these rules and assumptions are detailed in the sections below.   </t>
  </si>
  <si>
    <t>Rate deemed to include structural members of roof (including purlins) and fixings to main structure</t>
  </si>
  <si>
    <t>Rate deemed to include roof covering, flashings, cappings, fascias and fixings</t>
  </si>
  <si>
    <t>PRE BID ESTIMATE (Anticipated Bid Value)</t>
  </si>
  <si>
    <t>Profit and attendance for Provisional Sum item 2.1.1</t>
  </si>
  <si>
    <t>Profit and attendance for Provisional Sum item 2.1.3</t>
  </si>
  <si>
    <t>2.1.1</t>
  </si>
  <si>
    <t>2.1.2</t>
  </si>
  <si>
    <t>2.1.3</t>
  </si>
  <si>
    <t>2.1.4</t>
  </si>
  <si>
    <t>2.1.5</t>
  </si>
  <si>
    <t>2.1.6</t>
  </si>
  <si>
    <r>
      <t xml:space="preserve">iii) make any other claim against the </t>
    </r>
    <r>
      <rPr>
        <i/>
        <sz val="10"/>
        <rFont val="Arial"/>
        <family val="2"/>
      </rPr>
      <t>Principal</t>
    </r>
    <r>
      <rPr>
        <sz val="10"/>
        <rFont val="Arial"/>
        <family val="2"/>
      </rPr>
      <t>,</t>
    </r>
  </si>
  <si>
    <r>
      <t xml:space="preserve">ii) an </t>
    </r>
    <r>
      <rPr>
        <i/>
        <sz val="10"/>
        <rFont val="Arial"/>
        <family val="2"/>
      </rPr>
      <t>EOT</t>
    </r>
    <r>
      <rPr>
        <sz val="10"/>
        <rFont val="Arial"/>
        <family val="2"/>
      </rPr>
      <t xml:space="preserve"> or a </t>
    </r>
    <r>
      <rPr>
        <i/>
        <sz val="10"/>
        <rFont val="Arial"/>
        <family val="2"/>
      </rPr>
      <t>variation</t>
    </r>
    <r>
      <rPr>
        <sz val="10"/>
        <rFont val="Arial"/>
        <family val="2"/>
      </rPr>
      <t>; or</t>
    </r>
  </si>
  <si>
    <r>
      <t xml:space="preserve">i) an increase in the </t>
    </r>
    <r>
      <rPr>
        <i/>
        <sz val="10"/>
        <rFont val="Arial"/>
        <family val="2"/>
      </rPr>
      <t>contract sum</t>
    </r>
    <r>
      <rPr>
        <sz val="10"/>
        <rFont val="Arial"/>
        <family val="2"/>
      </rPr>
      <t>;</t>
    </r>
  </si>
  <si>
    <r>
      <t xml:space="preserve">the </t>
    </r>
    <r>
      <rPr>
        <i/>
        <sz val="10"/>
        <rFont val="Arial"/>
        <family val="2"/>
      </rPr>
      <t xml:space="preserve">Contractor </t>
    </r>
    <r>
      <rPr>
        <b/>
        <sz val="10"/>
        <rFont val="Arial"/>
        <family val="2"/>
      </rPr>
      <t>shall not</t>
    </r>
    <r>
      <rPr>
        <sz val="10"/>
        <rFont val="Arial"/>
        <family val="2"/>
      </rPr>
      <t xml:space="preserve"> be entitled to:</t>
    </r>
  </si>
  <si>
    <r>
      <t xml:space="preserve">c) contains an error, being an incorrect rate for an item that includes a limit of accuracy included in the </t>
    </r>
    <r>
      <rPr>
        <i/>
        <sz val="10"/>
        <rFont val="Arial"/>
        <family val="2"/>
      </rPr>
      <t>schedule of prices</t>
    </r>
    <r>
      <rPr>
        <sz val="10"/>
        <rFont val="Arial"/>
        <family val="2"/>
      </rPr>
      <t>,</t>
    </r>
  </si>
  <si>
    <r>
      <t xml:space="preserve">a) contains an error, being an incorrect quantity or rate for an item included in the </t>
    </r>
    <r>
      <rPr>
        <i/>
        <sz val="10"/>
        <rFont val="Arial"/>
        <family val="2"/>
      </rPr>
      <t>schedule of prices</t>
    </r>
    <r>
      <rPr>
        <sz val="10"/>
        <rFont val="Arial"/>
        <family val="2"/>
      </rPr>
      <t>;</t>
    </r>
  </si>
  <si>
    <r>
      <t xml:space="preserve">If the </t>
    </r>
    <r>
      <rPr>
        <i/>
        <sz val="10"/>
        <rFont val="Arial"/>
        <family val="2"/>
      </rPr>
      <t>schedule of prices:</t>
    </r>
  </si>
  <si>
    <r>
      <t xml:space="preserve">Rates for items in the </t>
    </r>
    <r>
      <rPr>
        <i/>
        <sz val="10"/>
        <rFont val="Arial"/>
        <family val="2"/>
      </rPr>
      <t>schedule of prices</t>
    </r>
    <r>
      <rPr>
        <sz val="10"/>
        <rFont val="Arial"/>
        <family val="2"/>
      </rPr>
      <t xml:space="preserve"> that include a limit of accuracy include profit and overheads and are fixed within the limits of accuracy.</t>
    </r>
  </si>
  <si>
    <r>
      <t xml:space="preserve">Where, otherwise than by reason of a </t>
    </r>
    <r>
      <rPr>
        <i/>
        <sz val="10"/>
        <rFont val="Arial"/>
        <family val="2"/>
      </rPr>
      <t>direction</t>
    </r>
    <r>
      <rPr>
        <sz val="10"/>
        <rFont val="Arial"/>
        <family val="2"/>
      </rPr>
      <t xml:space="preserve"> to vary </t>
    </r>
    <r>
      <rPr>
        <i/>
        <sz val="10"/>
        <rFont val="Arial"/>
        <family val="2"/>
      </rPr>
      <t>WUC</t>
    </r>
    <r>
      <rPr>
        <sz val="10"/>
        <rFont val="Arial"/>
        <family val="2"/>
      </rPr>
      <t xml:space="preserve">, the actual quantity of an item in the </t>
    </r>
    <r>
      <rPr>
        <i/>
        <sz val="10"/>
        <rFont val="Arial"/>
        <family val="2"/>
      </rPr>
      <t>schedule of prices</t>
    </r>
    <r>
      <rPr>
        <sz val="10"/>
        <rFont val="Arial"/>
        <family val="2"/>
      </rPr>
      <t xml:space="preserve"> required to perform the </t>
    </r>
    <r>
      <rPr>
        <i/>
        <sz val="10"/>
        <rFont val="Arial"/>
        <family val="2"/>
      </rPr>
      <t>Contract</t>
    </r>
    <r>
      <rPr>
        <sz val="10"/>
        <rFont val="Arial"/>
        <family val="2"/>
      </rPr>
      <t xml:space="preserve"> is greater or less than the quantity shown in the </t>
    </r>
    <r>
      <rPr>
        <i/>
        <sz val="10"/>
        <rFont val="Arial"/>
        <family val="2"/>
      </rPr>
      <t>schedule of prices</t>
    </r>
    <r>
      <rPr>
        <sz val="10"/>
        <rFont val="Arial"/>
        <family val="2"/>
      </rPr>
      <t xml:space="preserve"> and the </t>
    </r>
    <r>
      <rPr>
        <i/>
        <sz val="10"/>
        <rFont val="Arial"/>
        <family val="2"/>
      </rPr>
      <t>Principal</t>
    </r>
    <r>
      <rPr>
        <sz val="10"/>
        <rFont val="Arial"/>
        <family val="2"/>
      </rPr>
      <t xml:space="preserve"> accepted a rate for the item, where the item has a specified limit of accuracy in the </t>
    </r>
    <r>
      <rPr>
        <i/>
        <sz val="10"/>
        <rFont val="Arial"/>
        <family val="2"/>
      </rPr>
      <t>schedule of prices,</t>
    </r>
    <r>
      <rPr>
        <sz val="10"/>
        <rFont val="Arial"/>
        <family val="2"/>
      </rPr>
      <t xml:space="preserve"> the rate shall apply to the greater or lesser quantities within the limits, and quantities outside the limits shall be a deemed</t>
    </r>
    <r>
      <rPr>
        <i/>
        <sz val="10"/>
        <rFont val="Arial"/>
        <family val="2"/>
      </rPr>
      <t xml:space="preserve"> variation</t>
    </r>
    <r>
      <rPr>
        <sz val="10"/>
        <rFont val="Arial"/>
        <family val="2"/>
      </rPr>
      <t>.</t>
    </r>
  </si>
  <si>
    <r>
      <t xml:space="preserve">d) shall be used to identify </t>
    </r>
    <r>
      <rPr>
        <i/>
        <sz val="10"/>
        <rFont val="Arial"/>
        <family val="2"/>
      </rPr>
      <t>provisional quantities</t>
    </r>
  </si>
  <si>
    <r>
      <t xml:space="preserve">c) shall be used to identify </t>
    </r>
    <r>
      <rPr>
        <i/>
        <sz val="10"/>
        <rFont val="Arial"/>
        <family val="2"/>
      </rPr>
      <t>provisional sums</t>
    </r>
  </si>
  <si>
    <r>
      <t xml:space="preserve">b) </t>
    </r>
    <r>
      <rPr>
        <b/>
        <sz val="10"/>
        <rFont val="Arial"/>
        <family val="2"/>
      </rPr>
      <t>may be</t>
    </r>
    <r>
      <rPr>
        <sz val="10"/>
        <rFont val="Arial"/>
        <family val="2"/>
      </rPr>
      <t xml:space="preserve"> used by the </t>
    </r>
    <r>
      <rPr>
        <i/>
        <sz val="10"/>
        <rFont val="Arial"/>
        <family val="2"/>
      </rPr>
      <t>Superintendent</t>
    </r>
    <r>
      <rPr>
        <sz val="10"/>
        <rFont val="Arial"/>
        <family val="2"/>
      </rPr>
      <t xml:space="preserve"> or the </t>
    </r>
    <r>
      <rPr>
        <i/>
        <sz val="10"/>
        <rFont val="Arial"/>
        <family val="2"/>
      </rPr>
      <t xml:space="preserve">Principal's </t>
    </r>
    <r>
      <rPr>
        <sz val="10"/>
        <rFont val="Arial"/>
        <family val="2"/>
      </rPr>
      <t xml:space="preserve">representative to price </t>
    </r>
    <r>
      <rPr>
        <i/>
        <sz val="10"/>
        <rFont val="Arial"/>
        <family val="2"/>
      </rPr>
      <t>variations</t>
    </r>
  </si>
  <si>
    <r>
      <t xml:space="preserve">The </t>
    </r>
    <r>
      <rPr>
        <i/>
        <sz val="10"/>
        <rFont val="Arial"/>
        <family val="2"/>
      </rPr>
      <t>schedule of prices</t>
    </r>
    <r>
      <rPr>
        <sz val="10"/>
        <rFont val="Arial"/>
        <family val="2"/>
      </rPr>
      <t>:</t>
    </r>
  </si>
  <si>
    <r>
      <t xml:space="preserve">The </t>
    </r>
    <r>
      <rPr>
        <i/>
        <sz val="10"/>
        <rFont val="Arial"/>
        <family val="2"/>
      </rPr>
      <t>schedule of prices</t>
    </r>
    <r>
      <rPr>
        <sz val="10"/>
        <rFont val="Arial"/>
        <family val="2"/>
      </rPr>
      <t xml:space="preserve"> forms part of the </t>
    </r>
    <r>
      <rPr>
        <i/>
        <sz val="10"/>
        <rFont val="Arial"/>
        <family val="2"/>
      </rPr>
      <t>Contract</t>
    </r>
    <r>
      <rPr>
        <sz val="10"/>
        <rFont val="Arial"/>
        <family val="2"/>
      </rPr>
      <t xml:space="preserve"> for the purposes of making and assessing progress claims, identifying </t>
    </r>
    <r>
      <rPr>
        <i/>
        <sz val="10"/>
        <rFont val="Arial"/>
        <family val="2"/>
      </rPr>
      <t>provisional sums</t>
    </r>
    <r>
      <rPr>
        <sz val="10"/>
        <rFont val="Arial"/>
        <family val="2"/>
      </rPr>
      <t xml:space="preserve"> and </t>
    </r>
    <r>
      <rPr>
        <i/>
        <sz val="10"/>
        <rFont val="Arial"/>
        <family val="2"/>
      </rPr>
      <t>provisional quantities</t>
    </r>
    <r>
      <rPr>
        <sz val="10"/>
        <rFont val="Arial"/>
        <family val="2"/>
      </rPr>
      <t xml:space="preserve">, and as guidance in pricing </t>
    </r>
    <r>
      <rPr>
        <i/>
        <sz val="10"/>
        <rFont val="Arial"/>
        <family val="2"/>
      </rPr>
      <t xml:space="preserve">variations </t>
    </r>
    <r>
      <rPr>
        <sz val="10"/>
        <rFont val="Arial"/>
        <family val="2"/>
      </rPr>
      <t>(if required).</t>
    </r>
  </si>
  <si>
    <t>2. Purposes and use of the schedule of prices when bidding</t>
  </si>
  <si>
    <r>
      <t xml:space="preserve">(l) must insert in the </t>
    </r>
    <r>
      <rPr>
        <i/>
        <sz val="10"/>
        <rFont val="Arial"/>
        <family val="2"/>
      </rPr>
      <t>schedule of prices</t>
    </r>
    <r>
      <rPr>
        <sz val="10"/>
        <rFont val="Arial"/>
        <family val="2"/>
      </rPr>
      <t xml:space="preserve"> any amount to be paid for attendance and profit on any </t>
    </r>
    <r>
      <rPr>
        <i/>
        <sz val="10"/>
        <rFont val="Arial"/>
        <family val="2"/>
      </rPr>
      <t>provisional sums</t>
    </r>
    <r>
      <rPr>
        <sz val="10"/>
        <rFont val="Arial"/>
        <family val="2"/>
      </rPr>
      <t xml:space="preserve"> where a subcontract will be used.</t>
    </r>
  </si>
  <si>
    <r>
      <t xml:space="preserve">(k) with the exception of </t>
    </r>
    <r>
      <rPr>
        <i/>
        <sz val="10"/>
        <rFont val="Arial"/>
        <family val="2"/>
      </rPr>
      <t>provisional quantities</t>
    </r>
    <r>
      <rPr>
        <sz val="10"/>
        <rFont val="Arial"/>
        <family val="2"/>
      </rPr>
      <t xml:space="preserve"> or items with stated limits of accuracy, insert its own measurement of the quantity for any item where it considers the quantity shown is incorrect;</t>
    </r>
  </si>
  <si>
    <r>
      <t xml:space="preserve">(j) note that all quantities, with the exception of </t>
    </r>
    <r>
      <rPr>
        <i/>
        <sz val="10"/>
        <rFont val="Arial"/>
        <family val="2"/>
      </rPr>
      <t>provisional quantities</t>
    </r>
    <r>
      <rPr>
        <sz val="10"/>
        <rFont val="Arial"/>
        <family val="2"/>
      </rPr>
      <t>, are for guidance only;</t>
    </r>
  </si>
  <si>
    <r>
      <t xml:space="preserve">(i) extend all items and the amounts as extended must, on addition, equal the </t>
    </r>
    <r>
      <rPr>
        <i/>
        <sz val="10"/>
        <rFont val="Arial"/>
        <family val="2"/>
      </rPr>
      <t>contract sum</t>
    </r>
    <r>
      <rPr>
        <sz val="10"/>
        <rFont val="Arial"/>
        <family val="2"/>
      </rPr>
      <t xml:space="preserve"> bid; </t>
    </r>
  </si>
  <si>
    <t>(h) ensure the rates and prices inserted for each item are relative, in the manner in which they are priced, to the rates and prices for other similar items;</t>
  </si>
  <si>
    <r>
      <t xml:space="preserve">(g) allow for the cost of that component of work in its rate or price for the most appropriate item in the </t>
    </r>
    <r>
      <rPr>
        <i/>
        <sz val="10"/>
        <rFont val="Arial"/>
        <family val="2"/>
      </rPr>
      <t xml:space="preserve">schedule of prices </t>
    </r>
    <r>
      <rPr>
        <sz val="10"/>
        <rFont val="Arial"/>
        <family val="2"/>
      </rPr>
      <t xml:space="preserve">where a component of the </t>
    </r>
    <r>
      <rPr>
        <i/>
        <sz val="10"/>
        <rFont val="Arial"/>
        <family val="2"/>
      </rPr>
      <t>work</t>
    </r>
    <r>
      <rPr>
        <sz val="10"/>
        <rFont val="Arial"/>
        <family val="2"/>
      </rPr>
      <t xml:space="preserve"> to be performed under the </t>
    </r>
    <r>
      <rPr>
        <i/>
        <sz val="10"/>
        <rFont val="Arial"/>
        <family val="2"/>
      </rPr>
      <t>Contract</t>
    </r>
    <r>
      <rPr>
        <sz val="10"/>
        <rFont val="Arial"/>
        <family val="2"/>
      </rPr>
      <t xml:space="preserve"> is clearly inferred or is usual and proper in the type of </t>
    </r>
    <r>
      <rPr>
        <i/>
        <sz val="10"/>
        <rFont val="Arial"/>
        <family val="2"/>
      </rPr>
      <t>work</t>
    </r>
    <r>
      <rPr>
        <sz val="10"/>
        <rFont val="Arial"/>
        <family val="2"/>
      </rPr>
      <t xml:space="preserve"> described in the Scope of Work or Specification (and despite that item not being specifically mentioned in the Specification, the </t>
    </r>
    <r>
      <rPr>
        <i/>
        <sz val="10"/>
        <rFont val="Arial"/>
        <family val="2"/>
      </rPr>
      <t>schedule of prices</t>
    </r>
    <r>
      <rPr>
        <sz val="10"/>
        <rFont val="Arial"/>
        <family val="2"/>
      </rPr>
      <t xml:space="preserve"> or shown on the Drawings);</t>
    </r>
  </si>
  <si>
    <r>
      <t xml:space="preserve">(f) insert an individual rate or lump sum price against each of the items on the </t>
    </r>
    <r>
      <rPr>
        <i/>
        <sz val="10"/>
        <rFont val="Arial"/>
        <family val="2"/>
      </rPr>
      <t>schedule of prices</t>
    </r>
    <r>
      <rPr>
        <sz val="10"/>
        <rFont val="Arial"/>
        <family val="2"/>
      </rPr>
      <t xml:space="preserve"> and must not group rates or prices together;</t>
    </r>
  </si>
  <si>
    <t>(e) ensure that the rates and prices inserted are exclusive of GST;</t>
  </si>
  <si>
    <r>
      <t xml:space="preserve">(d)  any </t>
    </r>
    <r>
      <rPr>
        <b/>
        <sz val="10"/>
        <color rgb="FF0000FF"/>
        <rFont val="Arial"/>
        <family val="2"/>
      </rPr>
      <t>changes to units of measure or quantities</t>
    </r>
    <r>
      <rPr>
        <sz val="10"/>
        <rFont val="Arial"/>
        <family val="2"/>
      </rPr>
      <t xml:space="preserve"> within the </t>
    </r>
    <r>
      <rPr>
        <i/>
        <sz val="10"/>
        <rFont val="Arial"/>
        <family val="2"/>
      </rPr>
      <t xml:space="preserve">schedule of prices </t>
    </r>
    <r>
      <rPr>
        <sz val="10"/>
        <rFont val="Arial"/>
        <family val="2"/>
      </rPr>
      <t>shall be</t>
    </r>
    <r>
      <rPr>
        <b/>
        <sz val="10"/>
        <rFont val="Arial"/>
        <family val="2"/>
      </rPr>
      <t xml:space="preserve"> </t>
    </r>
    <r>
      <rPr>
        <b/>
        <sz val="10"/>
        <color rgb="FF0000FF"/>
        <rFont val="Arial"/>
        <family val="2"/>
      </rPr>
      <t>clearly highlighted</t>
    </r>
    <r>
      <rPr>
        <sz val="10"/>
        <rFont val="Arial"/>
        <family val="2"/>
      </rPr>
      <t xml:space="preserve"> within the </t>
    </r>
    <r>
      <rPr>
        <i/>
        <sz val="10"/>
        <rFont val="Arial"/>
        <family val="2"/>
      </rPr>
      <t>schedule of prices</t>
    </r>
    <r>
      <rPr>
        <sz val="10"/>
        <rFont val="Arial"/>
        <family val="2"/>
      </rPr>
      <t>.</t>
    </r>
  </si>
  <si>
    <r>
      <t xml:space="preserve">(c) insert any </t>
    </r>
    <r>
      <rPr>
        <b/>
        <sz val="10"/>
        <color rgb="FF0000FF"/>
        <rFont val="Arial"/>
        <family val="2"/>
      </rPr>
      <t>additional line items</t>
    </r>
    <r>
      <rPr>
        <sz val="10"/>
        <rFont val="Arial"/>
        <family val="2"/>
      </rPr>
      <t xml:space="preserve"> into the separate worksheet titled “</t>
    </r>
    <r>
      <rPr>
        <b/>
        <i/>
        <sz val="10"/>
        <color rgb="FF0000FF"/>
        <rFont val="Arial"/>
        <family val="2"/>
      </rPr>
      <t>Additional line items to SoP</t>
    </r>
    <r>
      <rPr>
        <sz val="10"/>
        <rFont val="Arial"/>
        <family val="2"/>
      </rPr>
      <t xml:space="preserve">” as provided within the </t>
    </r>
    <r>
      <rPr>
        <i/>
        <sz val="10"/>
        <rFont val="Arial"/>
        <family val="2"/>
      </rPr>
      <t>schedule of prices</t>
    </r>
    <r>
      <rPr>
        <sz val="10"/>
        <rFont val="Arial"/>
        <family val="2"/>
      </rPr>
      <t xml:space="preserve">.  The </t>
    </r>
    <r>
      <rPr>
        <i/>
        <sz val="10"/>
        <rFont val="Arial"/>
        <family val="2"/>
      </rPr>
      <t>Bidder</t>
    </r>
    <r>
      <rPr>
        <sz val="10"/>
        <rFont val="Arial"/>
        <family val="2"/>
      </rPr>
      <t xml:space="preserve"> shall ensure </t>
    </r>
    <r>
      <rPr>
        <b/>
        <sz val="10"/>
        <color rgb="FF0000FF"/>
        <rFont val="Arial"/>
        <family val="2"/>
      </rPr>
      <t>correct cross referencing</t>
    </r>
    <r>
      <rPr>
        <sz val="10"/>
        <rFont val="Arial"/>
        <family val="2"/>
      </rPr>
      <t xml:space="preserve"> of these additional line items to the relevant worksheets and sections within the </t>
    </r>
    <r>
      <rPr>
        <i/>
        <sz val="10"/>
        <rFont val="Arial"/>
        <family val="2"/>
      </rPr>
      <t>schedule of prices</t>
    </r>
    <r>
      <rPr>
        <sz val="10"/>
        <rFont val="Arial"/>
        <family val="2"/>
      </rPr>
      <t>;</t>
    </r>
  </si>
  <si>
    <r>
      <t xml:space="preserve">(b) ensure the </t>
    </r>
    <r>
      <rPr>
        <i/>
        <sz val="10"/>
        <rFont val="Arial"/>
        <family val="2"/>
      </rPr>
      <t>schedule of prices</t>
    </r>
    <r>
      <rPr>
        <sz val="10"/>
        <rFont val="Arial"/>
        <family val="2"/>
      </rPr>
      <t xml:space="preserve"> is submitted in the same MS-Excel format and pricing structure as provided.</t>
    </r>
  </si>
  <si>
    <r>
      <t xml:space="preserve">(a) ensure the correctness of the </t>
    </r>
    <r>
      <rPr>
        <i/>
        <sz val="10"/>
        <rFont val="Arial"/>
        <family val="2"/>
      </rPr>
      <t>schedule of prices</t>
    </r>
    <r>
      <rPr>
        <sz val="10"/>
        <rFont val="Arial"/>
        <family val="2"/>
      </rPr>
      <t xml:space="preserve">, including the total </t>
    </r>
    <r>
      <rPr>
        <i/>
        <sz val="10"/>
        <rFont val="Arial"/>
        <family val="2"/>
      </rPr>
      <t>contract sum</t>
    </r>
    <r>
      <rPr>
        <sz val="10"/>
        <rFont val="Arial"/>
        <family val="2"/>
      </rPr>
      <t xml:space="preserve"> (exclusive of GST) is submitted</t>
    </r>
  </si>
  <si>
    <r>
      <t xml:space="preserve">In completing the </t>
    </r>
    <r>
      <rPr>
        <i/>
        <sz val="10"/>
        <rFont val="Arial"/>
        <family val="2"/>
      </rPr>
      <t>schedule of prices</t>
    </r>
    <r>
      <rPr>
        <sz val="10"/>
        <rFont val="Arial"/>
        <family val="2"/>
      </rPr>
      <t xml:space="preserve">, the </t>
    </r>
    <r>
      <rPr>
        <i/>
        <sz val="10"/>
        <rFont val="Arial"/>
        <family val="2"/>
      </rPr>
      <t>Bidder shall</t>
    </r>
    <r>
      <rPr>
        <sz val="10"/>
        <rFont val="Arial"/>
        <family val="2"/>
      </rPr>
      <t>:</t>
    </r>
  </si>
  <si>
    <r>
      <t xml:space="preserve">If a component of the </t>
    </r>
    <r>
      <rPr>
        <i/>
        <sz val="10"/>
        <rFont val="Arial"/>
        <family val="2"/>
      </rPr>
      <t xml:space="preserve">work </t>
    </r>
    <r>
      <rPr>
        <sz val="10"/>
        <rFont val="Arial"/>
        <family val="2"/>
      </rPr>
      <t xml:space="preserve">to be performed under the </t>
    </r>
    <r>
      <rPr>
        <i/>
        <sz val="10"/>
        <rFont val="Arial"/>
        <family val="2"/>
      </rPr>
      <t>Contract</t>
    </r>
    <r>
      <rPr>
        <sz val="10"/>
        <rFont val="Arial"/>
        <family val="2"/>
      </rPr>
      <t xml:space="preserve"> is not described in the </t>
    </r>
    <r>
      <rPr>
        <i/>
        <sz val="10"/>
        <rFont val="Arial"/>
        <family val="2"/>
      </rPr>
      <t>schedule of prices,</t>
    </r>
    <r>
      <rPr>
        <sz val="10"/>
        <rFont val="Arial"/>
        <family val="2"/>
      </rPr>
      <t xml:space="preserve"> the cost of that component shall be deemed to be included in an associated item as determined by the </t>
    </r>
    <r>
      <rPr>
        <i/>
        <sz val="10"/>
        <rFont val="Arial"/>
        <family val="2"/>
      </rPr>
      <t>Principal</t>
    </r>
    <r>
      <rPr>
        <sz val="10"/>
        <rFont val="Arial"/>
        <family val="2"/>
      </rPr>
      <t xml:space="preserve"> or in the </t>
    </r>
    <r>
      <rPr>
        <i/>
        <sz val="10"/>
        <rFont val="Arial"/>
        <family val="2"/>
      </rPr>
      <t>schedule of prices</t>
    </r>
    <r>
      <rPr>
        <sz val="10"/>
        <rFont val="Arial"/>
        <family val="2"/>
      </rPr>
      <t xml:space="preserve"> generally.</t>
    </r>
  </si>
  <si>
    <r>
      <t xml:space="preserve">The </t>
    </r>
    <r>
      <rPr>
        <i/>
        <sz val="10"/>
        <rFont val="Arial"/>
        <family val="2"/>
      </rPr>
      <t>schedule of prices</t>
    </r>
    <r>
      <rPr>
        <sz val="10"/>
        <rFont val="Arial"/>
        <family val="2"/>
      </rPr>
      <t xml:space="preserve"> lists a broad breakdown of items which describe the various elements of the </t>
    </r>
    <r>
      <rPr>
        <i/>
        <sz val="10"/>
        <rFont val="Arial"/>
        <family val="2"/>
      </rPr>
      <t>work</t>
    </r>
    <r>
      <rPr>
        <sz val="10"/>
        <rFont val="Arial"/>
        <family val="2"/>
      </rPr>
      <t xml:space="preserve"> to be performed under the </t>
    </r>
    <r>
      <rPr>
        <i/>
        <sz val="10"/>
        <rFont val="Arial"/>
        <family val="2"/>
      </rPr>
      <t xml:space="preserve">Contract. </t>
    </r>
    <r>
      <rPr>
        <sz val="10"/>
        <rFont val="Arial"/>
        <family val="2"/>
      </rPr>
      <t xml:space="preserve">The 'Description' of Items and the 'Quantities', as reflected within this </t>
    </r>
    <r>
      <rPr>
        <i/>
        <sz val="10"/>
        <rFont val="Arial"/>
        <family val="2"/>
      </rPr>
      <t>schedule of prices</t>
    </r>
    <r>
      <rPr>
        <sz val="10"/>
        <rFont val="Arial"/>
        <family val="2"/>
      </rPr>
      <t xml:space="preserve"> are for guidance only; and may not reflect the full extent of</t>
    </r>
    <r>
      <rPr>
        <i/>
        <sz val="10"/>
        <rFont val="Arial"/>
        <family val="2"/>
      </rPr>
      <t xml:space="preserve"> the Works.</t>
    </r>
    <r>
      <rPr>
        <sz val="10"/>
        <rFont val="Arial"/>
        <family val="2"/>
      </rPr>
      <t xml:space="preserve">For a better description of individual items, and to gauge the full extent of </t>
    </r>
    <r>
      <rPr>
        <i/>
        <sz val="10"/>
        <rFont val="Arial"/>
        <family val="2"/>
      </rPr>
      <t>the Works</t>
    </r>
    <r>
      <rPr>
        <sz val="10"/>
        <rFont val="Arial"/>
        <family val="2"/>
      </rPr>
      <t xml:space="preserve">, the </t>
    </r>
    <r>
      <rPr>
        <i/>
        <sz val="10"/>
        <rFont val="Arial"/>
        <family val="2"/>
      </rPr>
      <t>Bidder</t>
    </r>
    <r>
      <rPr>
        <sz val="10"/>
        <rFont val="Arial"/>
        <family val="2"/>
      </rPr>
      <t xml:space="preserve"> shall refer to the </t>
    </r>
    <r>
      <rPr>
        <i/>
        <sz val="10"/>
        <rFont val="Arial"/>
        <family val="2"/>
      </rPr>
      <t xml:space="preserve">Principal's </t>
    </r>
    <r>
      <rPr>
        <sz val="10"/>
        <rFont val="Arial"/>
        <family val="2"/>
      </rPr>
      <t xml:space="preserve">Drawings and Specification as provided with the </t>
    </r>
    <r>
      <rPr>
        <i/>
        <sz val="10"/>
        <rFont val="Arial"/>
        <family val="2"/>
      </rPr>
      <t>bid invitation documents</t>
    </r>
    <r>
      <rPr>
        <sz val="10"/>
        <rFont val="Arial"/>
        <family val="2"/>
      </rPr>
      <t>.</t>
    </r>
  </si>
  <si>
    <t>1. Schedule of Prices</t>
  </si>
  <si>
    <t>Delete line items highlighted in yellow when sending this document out to bidders</t>
  </si>
  <si>
    <t>MISCELLANEOUS - OTHER</t>
  </si>
  <si>
    <t>PRELIMS AND COMMISSIONING</t>
  </si>
  <si>
    <t>ADDITIONAL LINE ITEMS TO THE SCHEDULE OF PRICES</t>
  </si>
  <si>
    <t>Description</t>
  </si>
  <si>
    <t>Related SoP Line item, if applicable</t>
  </si>
  <si>
    <t>Item No.</t>
  </si>
  <si>
    <t>SCHEDULE OF PRICES/ESTIMATE SUMMARY</t>
  </si>
  <si>
    <t>ADDITIONS TO THE SCHEDULE OF PRICES</t>
  </si>
  <si>
    <t>TOTAL CONTRACT SUM (EXCLUSIVE OF GST)</t>
  </si>
  <si>
    <t>8A</t>
  </si>
  <si>
    <t>8B</t>
  </si>
  <si>
    <t>8C</t>
  </si>
  <si>
    <t>8D</t>
  </si>
  <si>
    <t>8A1</t>
  </si>
  <si>
    <t>8A2</t>
  </si>
  <si>
    <t>8B1</t>
  </si>
  <si>
    <t>8B2</t>
  </si>
  <si>
    <t>8C1</t>
  </si>
  <si>
    <t>8C2</t>
  </si>
  <si>
    <t>8D1</t>
  </si>
  <si>
    <t>8D2</t>
  </si>
  <si>
    <t>NOTE: When producing the Schedule of Prices for tendering purposes, all items below should be reviewed based on the Contract specifics, and should be deleted if deemed not required</t>
  </si>
  <si>
    <t xml:space="preserve">FOR </t>
  </si>
  <si>
    <t>Item (lump sum)</t>
  </si>
  <si>
    <t>Rate deemed to include over-blast</t>
  </si>
  <si>
    <t>Volume measured as the net area on plan by the depth of rock excavation.</t>
  </si>
  <si>
    <t>Rate deemed to include the cost of removing excavated rock from site</t>
  </si>
  <si>
    <t>Pipe embedment (Zones A and B)</t>
  </si>
  <si>
    <t>Measured as the net volume of consolidated filling material according to the nominal pipe trench width and depth of the cross sectional zone where filling will be placed.  Pipe embedment (Zones A and B), and trench fill (Zone C) should be kept separate.</t>
  </si>
  <si>
    <t>Trench fill (Zone C)</t>
  </si>
  <si>
    <t>DELETE THIS TAB WHEN SENDING THE DOCUMENT OUT TO BIDDERS</t>
  </si>
  <si>
    <t>Mid Construction (Outturn date)</t>
  </si>
  <si>
    <t>Base date</t>
  </si>
  <si>
    <t>ATD date</t>
  </si>
  <si>
    <t>SCOPE</t>
  </si>
  <si>
    <t>Link to Scope in 'Basis of Estimate'</t>
  </si>
  <si>
    <t>ASSUMPTIONS &amp; NOTES</t>
  </si>
  <si>
    <t>ESTIMATE PREPARED BY:</t>
  </si>
  <si>
    <t>ESTIMATE REVIEWED BY:</t>
  </si>
  <si>
    <t>Link to notes in 'Basis of Estimate' - LIST KEY ITEMS ONLY</t>
  </si>
  <si>
    <t>Estimator:</t>
  </si>
  <si>
    <t>Reviewer:</t>
  </si>
  <si>
    <t>ESTIMATE CLASSIFICATION:</t>
  </si>
  <si>
    <t>Estimate:</t>
  </si>
  <si>
    <t xml:space="preserve"># </t>
  </si>
  <si>
    <t>Supporting data:</t>
  </si>
  <si>
    <t>#</t>
  </si>
  <si>
    <t>ESTIMATE CHECKLIST COMPLETED:</t>
  </si>
  <si>
    <t>ARB PROVIDED/CONSIDERED:</t>
  </si>
  <si>
    <t>Yes/No</t>
  </si>
  <si>
    <t>FOR COMPLETION BY EXTERNAL BIDDERS ONLY</t>
  </si>
  <si>
    <t>Supply and install storage tanks &amp; access manholes</t>
  </si>
  <si>
    <t>EMERGENCY STORAGE PIPES AND ACCESS MANHOLES</t>
  </si>
  <si>
    <t>Baffle</t>
  </si>
  <si>
    <t>Hardie King floodgate (state diameter)</t>
  </si>
  <si>
    <t>Overflow access chamber</t>
  </si>
  <si>
    <t>CONSTRUCTION COST INDEX(CCI)</t>
  </si>
  <si>
    <t xml:space="preserve">Future monthly % uplift </t>
  </si>
  <si>
    <t>SPARE</t>
  </si>
  <si>
    <t xml:space="preserve">General Preambles &amp; Daywork/Measurement Rules   </t>
  </si>
  <si>
    <t xml:space="preserve"> (Last edit date 2nd February 2018)</t>
  </si>
  <si>
    <t>DAYWORKS</t>
  </si>
  <si>
    <t>SCHEDULE OF DAYWORK CHARGES</t>
  </si>
  <si>
    <t>The information in this Schedule shall be used for pricing work directed by the Superintendent to be carried out as daywork.</t>
  </si>
  <si>
    <t>Labour</t>
  </si>
  <si>
    <t>The charge out rate for all classifications of labour that may be involved in daywork is deemed to include wages paid to each classification of labour, overheads, administrative costs, site supervision, establishment costs, attendance and profit.</t>
  </si>
  <si>
    <t>Construction Plant Hire</t>
  </si>
  <si>
    <t>The hire charges for the various classes of construction plant which the Contractor proposes to have on site that may be used to execute daywork is deemed to include for the provision of operators, fuel, consumable stores and maintenance, profit and overheads.</t>
  </si>
  <si>
    <t>(c)</t>
  </si>
  <si>
    <t>Services and Fees</t>
  </si>
  <si>
    <t>If, in carrying out daywork, the Contractor is required or directed to engage the services of others, the Contractor shall be reimbursed the costs paid for those services plus the percentage specified under this section of the Schedule to cover administrative costs, site supervision, establishment costs, attendance, profit and overheads associated with providing such services.</t>
  </si>
  <si>
    <t>(d)</t>
  </si>
  <si>
    <t>Materials</t>
  </si>
  <si>
    <t>The percentage under this section of the Schedule shall be paid in addition to the actual cost of materials supplied as part of daywork to cover administrative costs, attendance, profit and overheads.</t>
  </si>
  <si>
    <t>1.4.1</t>
  </si>
  <si>
    <t>1.4.2</t>
  </si>
  <si>
    <t>1.4.3</t>
  </si>
  <si>
    <t>DELETE THESE COLUMNS WHEN CONVERTING THE TEMPLATE/ESTIMATE TO A SCHEDULE OF PRICES FOR TENDERING PURPOSES</t>
  </si>
  <si>
    <t>DELETE THESE ROWS WHEN CONVERTING THE TEMPLATE/ESTIMATE TO A SCHEDULE OF PRICES FOR TENDERING PURPOSES</t>
  </si>
  <si>
    <t>SCHEDULE OF PRICES DEVELOPMENT CHECKLIST</t>
  </si>
  <si>
    <t>Note - the Schedule of Prices is to be used for lump sum Contracts, and all items except PQ's are not remeasurable. Please contact the Estimating section direct if the User wants to include 'Limits of accuracy'.</t>
  </si>
  <si>
    <t>Check that all sections and items highlighted in yellow have been addressed and edited/deleted as appropriate.</t>
  </si>
  <si>
    <t>Make sure that all line items have a unique logical reference number allocated to them. Check that the high level reference number aligns with the Summary sheet.</t>
  </si>
  <si>
    <t>Review the Prelims section and delete any items not deemed applicable. Note: add any items if appropriate (e.g. Principal's site office).</t>
  </si>
  <si>
    <t>If Principal Supplying items, make sure that these items are included as install only. If applicable, transportation of Principal Supplied Items by the Contractor should be included as a separate line item.</t>
  </si>
  <si>
    <t>Line items with zero quantities should be deleted.</t>
  </si>
  <si>
    <t>Make sure that any hidden sheets are deleted. Make sure that there are no links in the main body of the SoP to hidden sheets before doing this.</t>
  </si>
  <si>
    <t>Make sure that any rates input as part of the estimate, are deleted from the SoP.</t>
  </si>
  <si>
    <t xml:space="preserve">Commentary on decisions, assumptions, calculations etc. assist wit the squad check review. Make sure that any internal comments are removed from the final version sent to Tenderers.  </t>
  </si>
  <si>
    <t>Check for errors in formuals e.g. summary totals include all associated items above. Make sure totals are carried forward correctly to the summary page.</t>
  </si>
  <si>
    <t>Provisional Sums - this is an allowance to be included by the Principal and NOT the Contractor. All Prov sums included in the SoP should have an estimated amount allocated to them, with a line item for the Contractor to insert a % against for Profit and attendance.</t>
  </si>
  <si>
    <t>Are there any specific risks highlighted in the Safety in Design Report that are discussed in the PSP that should be brought into the Schedule of Prices?</t>
  </si>
  <si>
    <t>Are there any activities, such as potholing to identify actual size and depth of existing pipes, that need to be completed early in the project that would benefit from a line item?  (If there is a line item for such items the Supers Rep won't pay it until it is complete.  Could provide impetus/driver for the Contractor to get potholing done in timely manner and before procurement of long lead items such as valves etc).</t>
  </si>
  <si>
    <t>Quantities - simple checks include:</t>
  </si>
  <si>
    <t>Make sure lengths of Principal supplied pipe referenced in the Spec are aligned with the quantities in the SoP.</t>
  </si>
  <si>
    <t>Make sure quantities align for excavation and backfill, supply and lay of pipe, and reinstatement (taking into account any trenchless sections).</t>
  </si>
  <si>
    <t>If using imported fill in the measured works as ground conditions are unfavourable, make sure that the backfill description clearly states this is the case, as rates from bidders are captured and used for future estimating purposes.</t>
  </si>
  <si>
    <t>Provisional Quantities (PQ's) - make sure that the Geotech report has been read and understood before including quantities. If in doubt, do not underestimate PQ's, and do not include small quantities that may encourage Contractors to load the rates</t>
  </si>
  <si>
    <t>Ensure that any extra over items specifically refer to the items that they are extra over to, and include the unique item number of the referenced item.</t>
  </si>
  <si>
    <t>Consider the inclusion of rock/imported fill as part of the lump sum rather than as a PQ, where there is certainty that rock/imported will be encountered/be required across the area to be excavated. When included rock/imported fill in the lump sum section of the SoP, clearly state as site in the appropriate excavation item.</t>
  </si>
  <si>
    <t>Check that the scope included in the SoP matches the design drawings and specification.</t>
  </si>
  <si>
    <t xml:space="preserve">All line items to be measurable where possible, with a logical Unit of measurement as referred with the 'Preambles'. Line items with a combination of activities, but with different measurements, should not be grouped together, e.g. testing and treatment of acid sulphate soils, where the testing volume may differ from the treated volume. </t>
  </si>
  <si>
    <t>Consideration should be made for separate supply and install items for 'larger' cost items, as this may help with progress payments once on site.</t>
  </si>
  <si>
    <r>
      <t xml:space="preserve">(c) If a component of the work to be performed under the Contract is not reflected within the schedule of prices, insert </t>
    </r>
    <r>
      <rPr>
        <b/>
        <sz val="10"/>
        <color rgb="FF0000FF"/>
        <rFont val="Arial"/>
        <family val="2"/>
      </rPr>
      <t xml:space="preserve">additional line item </t>
    </r>
    <r>
      <rPr>
        <sz val="10"/>
        <rFont val="Arial"/>
        <family val="2"/>
      </rPr>
      <t xml:space="preserve"> into relevant section of the </t>
    </r>
    <r>
      <rPr>
        <i/>
        <sz val="10"/>
        <rFont val="Arial"/>
        <family val="2"/>
      </rPr>
      <t>schedule of prices</t>
    </r>
    <r>
      <rPr>
        <sz val="10"/>
        <rFont val="Arial"/>
        <family val="2"/>
      </rPr>
      <t xml:space="preserve"> to cover such an item.</t>
    </r>
  </si>
  <si>
    <t>Delete this row if the Contract is to be let as Construct only</t>
  </si>
  <si>
    <t>Delete this row if the Contract is to be let as Design and Construct. In addition, delete the tab 'Additional Line Items to SoP', and edit the 'SUMMARY' tab to exclude the additional line items.</t>
  </si>
  <si>
    <t>Have temporary works been considered, e.g. bypassing, temporary sheet piling, cofferdams?</t>
  </si>
  <si>
    <t>Telemetry, SCADA and Communications</t>
  </si>
  <si>
    <t>Supply and Install Communication System Hardware (RTU's, routers, modems etc)</t>
  </si>
  <si>
    <t>Training for operation and maintenance of clear SCADA database and screens</t>
  </si>
  <si>
    <r>
      <t>Operations Centre Integration</t>
    </r>
    <r>
      <rPr>
        <b/>
        <sz val="12"/>
        <color rgb="FFFF0000"/>
        <rFont val="Arial"/>
        <family val="2"/>
      </rPr>
      <t xml:space="preserve"> (by the Principal)</t>
    </r>
  </si>
  <si>
    <r>
      <t>TRENCHLESS TECHNIQUES</t>
    </r>
    <r>
      <rPr>
        <b/>
        <sz val="14"/>
        <color rgb="FFFF0000"/>
        <rFont val="Arial"/>
        <family val="2"/>
      </rPr>
      <t xml:space="preserve"> (CONTRACTOR TO FILL IN TEXT HIGHLIGHTED IN RED)</t>
    </r>
  </si>
  <si>
    <t>Trenchless Techniques - Horizontal (Boring pipe LESS THAN or equal to 300mm diameter) Including boring/receival pits and carrier pipe</t>
  </si>
  <si>
    <r>
      <rPr>
        <sz val="10"/>
        <color rgb="FFFF0000"/>
        <rFont val="Arial"/>
        <family val="2"/>
      </rPr>
      <t>Pipe type</t>
    </r>
    <r>
      <rPr>
        <sz val="10"/>
        <rFont val="Arial"/>
        <family val="2"/>
      </rPr>
      <t xml:space="preserve"> and diameter </t>
    </r>
    <r>
      <rPr>
        <sz val="10"/>
        <color indexed="10"/>
        <rFont val="Arial"/>
        <family val="2"/>
      </rPr>
      <t xml:space="preserve">XXXX </t>
    </r>
    <r>
      <rPr>
        <sz val="10"/>
        <rFont val="Arial"/>
        <family val="2"/>
      </rPr>
      <t>mm</t>
    </r>
  </si>
  <si>
    <r>
      <t xml:space="preserve">Trenchless Techniques - Horizontal (Boring pipe MORE THAN 300mm diameter) </t>
    </r>
    <r>
      <rPr>
        <b/>
        <sz val="12"/>
        <color rgb="FFFF0000"/>
        <rFont val="Arial"/>
        <family val="2"/>
      </rPr>
      <t>CONTRACTOR TO STATE METHODOLOGY, e.g. auger boring, microtunnelling and pipe jacking, directional drilling</t>
    </r>
  </si>
  <si>
    <t>Supply of Permanent Casings (bored pipe)</t>
  </si>
  <si>
    <t>Grout around carrier pipe (where a carrier pipe is sleeved inside the bored pipe)</t>
  </si>
  <si>
    <t xml:space="preserve">Trenchless installation of permanent casing (bored pipe) 'in all materials' . Inclusive of grouting around bored pipe and settlement monitoring if deemed necessary. </t>
  </si>
  <si>
    <r>
      <rPr>
        <sz val="10"/>
        <rFont val="Arial"/>
        <family val="2"/>
      </rPr>
      <t xml:space="preserve">Bored </t>
    </r>
    <r>
      <rPr>
        <sz val="10"/>
        <color rgb="FFFF0000"/>
        <rFont val="Arial"/>
        <family val="2"/>
      </rPr>
      <t>Pipe type</t>
    </r>
    <r>
      <rPr>
        <sz val="10"/>
        <rFont val="Arial"/>
        <family val="2"/>
      </rPr>
      <t xml:space="preserve"> diameter </t>
    </r>
    <r>
      <rPr>
        <sz val="10"/>
        <color indexed="10"/>
        <rFont val="Arial"/>
        <family val="2"/>
      </rPr>
      <t xml:space="preserve">XXXX </t>
    </r>
    <r>
      <rPr>
        <sz val="10"/>
        <rFont val="Arial"/>
        <family val="2"/>
      </rPr>
      <t>mm</t>
    </r>
  </si>
  <si>
    <t>Supply and installation of carrier pipe if required</t>
  </si>
  <si>
    <r>
      <rPr>
        <sz val="10"/>
        <rFont val="Arial"/>
        <family val="2"/>
      </rPr>
      <t xml:space="preserve">Carrier </t>
    </r>
    <r>
      <rPr>
        <sz val="10"/>
        <color rgb="FFFF0000"/>
        <rFont val="Arial"/>
        <family val="2"/>
      </rPr>
      <t>Pipe type</t>
    </r>
    <r>
      <rPr>
        <sz val="10"/>
        <rFont val="Arial"/>
        <family val="2"/>
      </rPr>
      <t xml:space="preserve"> diameter </t>
    </r>
    <r>
      <rPr>
        <sz val="10"/>
        <color indexed="10"/>
        <rFont val="Arial"/>
        <family val="2"/>
      </rPr>
      <t xml:space="preserve">XXXX </t>
    </r>
    <r>
      <rPr>
        <sz val="10"/>
        <rFont val="Arial"/>
        <family val="2"/>
      </rPr>
      <t>mm</t>
    </r>
  </si>
  <si>
    <t>8A3</t>
  </si>
  <si>
    <t>8A4</t>
  </si>
  <si>
    <t>8B3</t>
  </si>
  <si>
    <t>8B4</t>
  </si>
  <si>
    <t>8C3</t>
  </si>
  <si>
    <t>8C4</t>
  </si>
  <si>
    <t>8D3</t>
  </si>
  <si>
    <t>8D4</t>
  </si>
  <si>
    <t>AIQS/CPI COST INDICES</t>
  </si>
  <si>
    <t>ACTUALS TO SEPTEMBER 2018 ARE FROM THE AIQS COST INDICES PUBLISHED OCTOBER 2018, ESTIMATES TO JUNE 2024 ARE</t>
  </si>
  <si>
    <t>BASED ON TREASURY'S FORECAST FOR CPI (refer #20109971)</t>
  </si>
  <si>
    <t>*Adjust lookup table when indices are estimate for FY25, as lookup table for July 2024 onwards is based on a prediction of 2.0% p/a</t>
  </si>
  <si>
    <t>PRINCIPAL SUPPLY</t>
  </si>
  <si>
    <t>CONNECTIONS BY THE PRINCIPAL (or agents of the Principal, e.g. Regions, PRA, Aaroona, or any Principal provided external Contractor</t>
  </si>
  <si>
    <t>Have connections to existing assets been included?
PM to confirm the scope of work to be undertaken by the Main Contractor and the Principal or agents of the Principal eg Regions, PRA, Aroona or any Principal provided external contractor.
If by the Principal, its agents or subcontractors, include a line item below the Main Contract estimate summary (similar to how we treat Land purchase) and include a line item in the ATD snapshot. Connections by the main Contractor are to be included in the measured works.</t>
  </si>
  <si>
    <r>
      <t xml:space="preserve">Compliance testing using Penetrometer in accordance with Specification clause </t>
    </r>
    <r>
      <rPr>
        <sz val="10"/>
        <color rgb="FFFF0000"/>
        <rFont val="Arial"/>
        <family val="2"/>
      </rPr>
      <t>XXX</t>
    </r>
  </si>
  <si>
    <r>
      <t xml:space="preserve">Independent NATA registered compliance testing using Penetrometer in accordance with Specification clause </t>
    </r>
    <r>
      <rPr>
        <sz val="10"/>
        <color rgb="FFFF0000"/>
        <rFont val="Arial"/>
        <family val="2"/>
      </rPr>
      <t>XXX</t>
    </r>
  </si>
  <si>
    <t>Testing Requirements: additional compliance testing over and above testing included in the measured works</t>
  </si>
  <si>
    <t>Rate only</t>
  </si>
  <si>
    <t>NATA registered Nuclear Density Meter compaction testing of road pavement layers in accordance with Specification clause XXX</t>
  </si>
  <si>
    <r>
      <t xml:space="preserve">Except in the case of items in the </t>
    </r>
    <r>
      <rPr>
        <i/>
        <sz val="10"/>
        <rFont val="Arial"/>
        <family val="2"/>
      </rPr>
      <t>schedule of prices</t>
    </r>
    <r>
      <rPr>
        <sz val="10"/>
        <rFont val="Arial"/>
        <family val="2"/>
      </rPr>
      <t xml:space="preserve"> containing </t>
    </r>
    <r>
      <rPr>
        <i/>
        <sz val="10"/>
        <rFont val="Arial"/>
        <family val="2"/>
      </rPr>
      <t>provisional quantities, provisional sums</t>
    </r>
    <r>
      <rPr>
        <sz val="10"/>
        <rFont val="Arial"/>
        <family val="2"/>
      </rPr>
      <t xml:space="preserve">, or items that include a limit of accuracy, all values in the 'Amount column' for the items in the </t>
    </r>
    <r>
      <rPr>
        <i/>
        <sz val="10"/>
        <rFont val="Arial"/>
        <family val="2"/>
      </rPr>
      <t>schedule of prices</t>
    </r>
    <r>
      <rPr>
        <sz val="10"/>
        <rFont val="Arial"/>
        <family val="2"/>
      </rPr>
      <t xml:space="preserve"> are fixed.</t>
    </r>
  </si>
  <si>
    <r>
      <t xml:space="preserve">All values in the 'Amount column' for the items in the </t>
    </r>
    <r>
      <rPr>
        <i/>
        <sz val="10"/>
        <rFont val="Arial"/>
        <family val="2"/>
      </rPr>
      <t>schedule of prices</t>
    </r>
    <r>
      <rPr>
        <sz val="10"/>
        <rFont val="Arial"/>
        <family val="2"/>
      </rPr>
      <t xml:space="preserve"> include profit and overheads.</t>
    </r>
  </si>
  <si>
    <t xml:space="preserve"> (Last edit date 12th February 2019)</t>
  </si>
  <si>
    <t>AQUA/NEXUS DOC REFERENCES:</t>
  </si>
  <si>
    <t>Activation</t>
  </si>
  <si>
    <t>Concept</t>
  </si>
  <si>
    <t>Approval to Scope</t>
  </si>
  <si>
    <t>WC1A</t>
  </si>
  <si>
    <t>Approval to Deliver</t>
  </si>
  <si>
    <t>ASSET TYPE ID (see table RHS)</t>
  </si>
  <si>
    <t>ASSET ID</t>
  </si>
  <si>
    <t xml:space="preserve"> 'KEY' ASSET TYPE</t>
  </si>
  <si>
    <t>CS1B</t>
  </si>
  <si>
    <t>SCADA &amp; Telemetry System (Regional)</t>
  </si>
  <si>
    <t>CS2B</t>
  </si>
  <si>
    <t>SCADA &amp; Telemetry System (Plant)</t>
  </si>
  <si>
    <t>DV1B</t>
  </si>
  <si>
    <t>Main Drain &amp; Detention Basin</t>
  </si>
  <si>
    <t>DV2B</t>
  </si>
  <si>
    <t>Major Drainage Pump Station</t>
  </si>
  <si>
    <t>SC1B</t>
  </si>
  <si>
    <t>Reticulation Sewer</t>
  </si>
  <si>
    <t>SD2B</t>
  </si>
  <si>
    <t>Effluent Disposal System (Irrigation)</t>
  </si>
  <si>
    <t>ST2B</t>
  </si>
  <si>
    <t>Waste Water Treatment Plant (Advanced - IDEA)</t>
  </si>
  <si>
    <t>ST2C</t>
  </si>
  <si>
    <t>Waste Water Treatment Plant</t>
  </si>
  <si>
    <t>ST3C</t>
  </si>
  <si>
    <t>Waste Water Treatment Plant (Pond System)</t>
  </si>
  <si>
    <t>SV1A</t>
  </si>
  <si>
    <t>Main Sewer</t>
  </si>
  <si>
    <t>SV1R</t>
  </si>
  <si>
    <t>Sewer Relining</t>
  </si>
  <si>
    <t>SV2B</t>
  </si>
  <si>
    <t>Major Sewage PS &gt;= 90 l/s</t>
  </si>
  <si>
    <t>SV3C</t>
  </si>
  <si>
    <t>Minor Sewage PS &lt; 90 l/s &amp; Pressure Main</t>
  </si>
  <si>
    <t>SV4B</t>
  </si>
  <si>
    <t>Sewage Pressure Main</t>
  </si>
  <si>
    <t>BRXX</t>
  </si>
  <si>
    <t>Bridges</t>
  </si>
  <si>
    <t>UNDF</t>
  </si>
  <si>
    <t>Not Defined</t>
  </si>
  <si>
    <t>Dam (incl. Pipehead)</t>
  </si>
  <si>
    <t>WC2B</t>
  </si>
  <si>
    <t>Borefield</t>
  </si>
  <si>
    <t>WS1B</t>
  </si>
  <si>
    <t>Reservoir</t>
  </si>
  <si>
    <t>WS2B</t>
  </si>
  <si>
    <t>Tank (Ground Level)</t>
  </si>
  <si>
    <t>WS4C</t>
  </si>
  <si>
    <t>Tank (Elevated Steel)</t>
  </si>
  <si>
    <t>WT2A</t>
  </si>
  <si>
    <t>Water Treatment Plant (Complex)</t>
  </si>
  <si>
    <t>WT2B</t>
  </si>
  <si>
    <t>Water Treatment Plant</t>
  </si>
  <si>
    <t>WT3B</t>
  </si>
  <si>
    <t>Water Treatment Plant (Chemical Dosing)</t>
  </si>
  <si>
    <t>WV1B</t>
  </si>
  <si>
    <t>Major Pump Station &gt;= 20 Ml/day</t>
  </si>
  <si>
    <t>WV2C</t>
  </si>
  <si>
    <t>Minor Pump Station &lt; 20 Ml/day</t>
  </si>
  <si>
    <t>WV3B</t>
  </si>
  <si>
    <t>Trunk or Distribution Mains</t>
  </si>
  <si>
    <t>WV3C</t>
  </si>
  <si>
    <t>Cast Iron replacement</t>
  </si>
  <si>
    <r>
      <t xml:space="preserve">Supply, lay and bed </t>
    </r>
    <r>
      <rPr>
        <sz val="10"/>
        <color rgb="FFFF0000"/>
        <rFont val="Arial"/>
        <family val="2"/>
      </rPr>
      <t>XXX</t>
    </r>
    <r>
      <rPr>
        <sz val="10"/>
        <rFont val="Arial"/>
        <family val="2"/>
      </rPr>
      <t xml:space="preserve"> dia RRJ Class </t>
    </r>
    <r>
      <rPr>
        <sz val="10"/>
        <color rgb="FFFF0000"/>
        <rFont val="Arial"/>
        <family val="2"/>
      </rPr>
      <t>X</t>
    </r>
    <r>
      <rPr>
        <sz val="10"/>
        <rFont val="Arial"/>
        <family val="2"/>
      </rPr>
      <t xml:space="preserve"> RC pipe </t>
    </r>
  </si>
  <si>
    <r>
      <t>DN</t>
    </r>
    <r>
      <rPr>
        <sz val="10"/>
        <color rgb="FFFF0000"/>
        <rFont val="Arial"/>
        <family val="2"/>
      </rPr>
      <t>XXX</t>
    </r>
    <r>
      <rPr>
        <sz val="10"/>
        <rFont val="Arial"/>
        <family val="2"/>
      </rPr>
      <t xml:space="preserve"> Class 2 RRJ 2.44m length with socket end sealed with concrete and a 900 x 600 conversion slab epoxied to pipe in factory by pipe manufacturer as per dwg </t>
    </r>
    <r>
      <rPr>
        <sz val="10"/>
        <color rgb="FFFF0000"/>
        <rFont val="Arial"/>
        <family val="2"/>
      </rPr>
      <t>XXXX</t>
    </r>
  </si>
  <si>
    <r>
      <t>DN</t>
    </r>
    <r>
      <rPr>
        <sz val="10"/>
        <color rgb="FFFF0000"/>
        <rFont val="Arial"/>
        <family val="2"/>
      </rPr>
      <t>XXX</t>
    </r>
    <r>
      <rPr>
        <sz val="10"/>
        <rFont val="Arial"/>
        <family val="2"/>
      </rPr>
      <t xml:space="preserve"> Class 2 RRJ 2.44m length with spigot end sealed with concrete and a 1070 square x DN600 conversion slab epoxied to pipe in factory by pipe manufacturer as per dwg </t>
    </r>
    <r>
      <rPr>
        <sz val="10"/>
        <color rgb="FFFF0000"/>
        <rFont val="Arial"/>
        <family val="2"/>
      </rPr>
      <t>XXXX</t>
    </r>
  </si>
  <si>
    <t>EMERGENCY OVERFLOW TO ENVIRONMENT</t>
  </si>
  <si>
    <t xml:space="preserve"> Ref standard drawings CA01-005-003-01E, CA01-005-004-01E &amp;  CA001-005-005-01C</t>
  </si>
  <si>
    <t>On pumpstations with pump rate not exceeding 14L/s</t>
  </si>
  <si>
    <t>Bubbleup chamber access chamber discharge including 600x900 nominal size two part RC Cover, brick work  &amp; all associated works (ref standard drawing CA001-005-005-01C)</t>
  </si>
  <si>
    <t>Connections &amp; Sundries - for pipe work</t>
  </si>
  <si>
    <t>Connection into compensate basin or open dran</t>
  </si>
  <si>
    <t>Precast RC Head wall "HUMES" or "ROCLA" or approved equivallent</t>
  </si>
  <si>
    <t>To suit conc pipe dia XXXX (Note: Headwall need to be larger than required to fit fabricated cage -measured seperately- eg DN375 conc pipe, using DN525 suited Headwall)</t>
  </si>
  <si>
    <t>Fabricated cage using 50x10 galv. MS flats</t>
  </si>
  <si>
    <t>Stone pitching min 150 thick &amp; full width of Head wall</t>
  </si>
  <si>
    <t>Bund minimum 1500mm width at the crest &amp; the level of the crest not to exceed overflow to the environment level (ref standard drawing CA001-005-005-01C)</t>
  </si>
  <si>
    <t xml:space="preserve"> (Pricing Template updated 30th April 2019)</t>
  </si>
  <si>
    <r>
      <t>DN</t>
    </r>
    <r>
      <rPr>
        <sz val="10"/>
        <color rgb="FFFF0000"/>
        <rFont val="Arial"/>
        <family val="2"/>
      </rPr>
      <t>XXX</t>
    </r>
    <r>
      <rPr>
        <sz val="10"/>
        <rFont val="Arial"/>
        <family val="2"/>
      </rPr>
      <t xml:space="preserve"> Vent pipe</t>
    </r>
  </si>
  <si>
    <r>
      <t>DN</t>
    </r>
    <r>
      <rPr>
        <sz val="10"/>
        <color rgb="FFFF0000"/>
        <rFont val="Arial"/>
        <family val="2"/>
      </rPr>
      <t>XXX</t>
    </r>
    <r>
      <rPr>
        <sz val="10"/>
        <rFont val="Arial"/>
        <family val="2"/>
      </rPr>
      <t xml:space="preserve"> Inlet pipe</t>
    </r>
  </si>
  <si>
    <r>
      <t xml:space="preserve">Pipe diameter </t>
    </r>
    <r>
      <rPr>
        <sz val="10"/>
        <color rgb="FFFF0000"/>
        <rFont val="Arial"/>
        <family val="2"/>
      </rPr>
      <t>XXX</t>
    </r>
    <r>
      <rPr>
        <sz val="10"/>
        <rFont val="Arial"/>
        <family val="2"/>
      </rPr>
      <t>mm</t>
    </r>
  </si>
  <si>
    <r>
      <t>DN</t>
    </r>
    <r>
      <rPr>
        <sz val="10"/>
        <color rgb="FFFF0000"/>
        <rFont val="Arial"/>
        <family val="2"/>
      </rPr>
      <t>XXX</t>
    </r>
    <r>
      <rPr>
        <sz val="10"/>
        <rFont val="Arial"/>
        <family val="2"/>
      </rPr>
      <t xml:space="preserve"> overflow pipe</t>
    </r>
  </si>
</sst>
</file>

<file path=xl/styles.xml><?xml version="1.0" encoding="utf-8"?>
<styleSheet xmlns="http://schemas.openxmlformats.org/spreadsheetml/2006/main" xmlns:mc="http://schemas.openxmlformats.org/markup-compatibility/2006" xmlns:x14ac="http://schemas.microsoft.com/office/spreadsheetml/2009/9/ac" mc:Ignorable="x14ac">
  <numFmts count="44">
    <numFmt numFmtId="164" formatCode="_(&quot;$&quot;* #,##0.00_);_(&quot;$&quot;* \(#,##0.00\);_(&quot;$&quot;* &quot;-&quot;??_);_(@_)"/>
    <numFmt numFmtId="165" formatCode="&quot;$&quot;#,##0.00_);\(&quot;$&quot;#,##0.00\)"/>
    <numFmt numFmtId="166" formatCode="&quot;$&quot;#,##0.00_);[Red]\(&quot;$&quot;#,##0.00\)"/>
    <numFmt numFmtId="167" formatCode="_(&quot;$&quot;* #,##0_);_(&quot;$&quot;* \(#,##0\);_(&quot;$&quot;* &quot;-&quot;_);_(@_)"/>
    <numFmt numFmtId="168" formatCode="_(* #,##0.00_);_(* \(#,##0.00\);_(* &quot;-&quot;??_);_(@_)"/>
    <numFmt numFmtId="169" formatCode="0.0"/>
    <numFmt numFmtId="170" formatCode="&quot;$&quot;#,##0.00"/>
    <numFmt numFmtId="171" formatCode="0.0%"/>
    <numFmt numFmtId="172" formatCode="_-&quot;$&quot;\ * #,##0.00_-;\-&quot;$&quot;\ * #,##0.00_-;_-&quot;$&quot;\ * &quot;-&quot;??_-;_-@_-"/>
    <numFmt numFmtId="173" formatCode="_-* #,##0_-&quot;kL/ser/d&quot;_-;_-* \-#,##0_-&quot;kL/ser/d&quot;_-;_-* 0_-&quot;kL/ser/d&quot;_-;_-@_-"/>
    <numFmt numFmtId="174" formatCode="_-* #,##0_-&quot;kW&quot;_-;_-* \-#,##0_-&quot;kW&quot;_-;_-* 0_-&quot;kW&quot;_-;_-@_-"/>
    <numFmt numFmtId="175" formatCode="_-* #,##0_-&quot;L/s&quot;_-;_-* \-#,##0_-&quot;L/s&quot;_-;_-* 0_-&quot;L/s&quot;_-;_-@_-"/>
    <numFmt numFmtId="176" formatCode="_-* #,##0_-&quot;m&quot;_-;_-* \-#,##0_-&quot;m&quot;_-;_-* 0_-&quot;m&quot;_-;_-@_-"/>
    <numFmt numFmtId="177" formatCode="_-* #,##0_-&quot;mAHD&quot;_-;_-* \-#,##0_-&quot;mAHD&quot;_-;_-* 0_-&quot;mAHD&quot;_-;_-@_-"/>
    <numFmt numFmtId="178" formatCode="_-* #,##0_-&quot;ML/d&quot;_-;_-* \-#,##0_-&quot;ML/d&quot;_-;_-* 0_-&quot;ML/d&quot;_-;_-@_-"/>
    <numFmt numFmtId="179" formatCode="_-* #,##0_-&quot;kWh&quot;_-;_-* \-#,##0_-&quot;kWh&quot;_-;_-* 0_-&quot;kWh&quot;_-;_-@_-"/>
    <numFmt numFmtId="180" formatCode="_-* #,##0_-&quot;ML&quot;_-;_-* \-#,##0_-&quot;ML&quot;_-;_-* 0_-&quot;ML&quot;_-;_-@_-"/>
    <numFmt numFmtId="181" formatCode="_-* #,##0_-&quot;km&quot;_-;_-* \-#,##0_-&quot;km&quot;_-;_-* 0_-&quot;km&quot;_-;_-@_-"/>
    <numFmt numFmtId="182" formatCode="_-* #,##0_-&quot;kPa&quot;_-;_-* \-#,##0_-&quot;kPa&quot;_-;_-* 0_-&quot;kPa&quot;_-;_-@_-"/>
    <numFmt numFmtId="183" formatCode="_-* #,##0_-&quot;kL&quot;_-;_-* \-#,##0_-&quot;kL&quot;_-;_-* 0_-&quot;kL&quot;_-;_-@_-"/>
    <numFmt numFmtId="184" formatCode="_-* #,##0_-&quot;MJ&quot;_-;_-* \-#,##0_-&quot;MJ&quot;_-;_-* 0_-&quot;MJ&quot;_-;_-@_-"/>
    <numFmt numFmtId="185" formatCode="_-* #,##0_-&quot;mm&quot;_-;_-* \-#,##0_-&quot;mm&quot;_-;_-* 0_-&quot;mm&quot;_-;_-@_-"/>
    <numFmt numFmtId="186" formatCode="_-* #,##0_-&quot;kg&quot;_-;_-* \-#,##0_-&quot;kg&quot;_-;_-* 0_-&quot;kg&quot;_-;_-@_-"/>
    <numFmt numFmtId="187" formatCode="_-* #,##0_-&quot;GL&quot;_-;_-* \-#,##0_-&quot;GL&quot;_-;_-* 0_-&quot;GL&quot;_-;_-@_-"/>
    <numFmt numFmtId="188" formatCode="_-* #,##0_-&quot;m/s&quot;_-;_-* \-#,##0_-&quot;m/s&quot;_-;_-* 0_-&quot;m/s&quot;_-;_-@_-"/>
    <numFmt numFmtId="189" formatCode="_-* #,##0_-&quot;rpm&quot;_-;_-* \-#,##0_-&quot;rpm&quot;_-;_-* 0_-&quot;rpm&quot;_-;_-@_-"/>
    <numFmt numFmtId="190" formatCode="_-* #,##0_-&quot;L&quot;_-;_-* \-#,##0_-&quot;L&quot;_-;_-* 0_-&quot;L&quot;_-;_-@_-"/>
    <numFmt numFmtId="191" formatCode="_-* #,##0_-&quot;GL/y&quot;_-;_-* \-#,##0_-&quot;GL/y&quot;_-;_-* 0_-&quot;GL/y&quot;_-;_-@_-"/>
    <numFmt numFmtId="192" formatCode="_-* #,##0_-&quot;m/km&quot;_-;_-* \-#,##0_-&quot;m/km&quot;_-;_-* 0_-&quot;m/km&quot;_-;_-@_-"/>
    <numFmt numFmtId="193" formatCode="_-* &quot;$&quot;#,##0.00_-&quot;/m&quot;_-;_-* \-&quot;$&quot;#,##0.00_-&quot;/m&quot;_-;_-* &quot;$&quot;0.00_-&quot;/m&quot;_-;_-@_-"/>
    <numFmt numFmtId="194" formatCode="0.0&quot;%&quot;"/>
    <numFmt numFmtId="195" formatCode="0.0000"/>
    <numFmt numFmtId="196" formatCode="d/mm/yyyy;@"/>
    <numFmt numFmtId="197" formatCode="_-&quot;$&quot;* #,##0_-;\-&quot;$&quot;* #,##0_-;_-&quot;$&quot;* &quot;-&quot;??_-;_-@_-"/>
    <numFmt numFmtId="198" formatCode="&quot;$&quot;#,##0_);\(&quot;$&quot;#,##0\)"/>
    <numFmt numFmtId="199" formatCode="_-* #,##0.00\ &quot;€&quot;_-;\-* #,##0.00\ &quot;€&quot;_-;_-* &quot;-&quot;??\ &quot;€&quot;_-;_-@_-"/>
    <numFmt numFmtId="200" formatCode="0.00_)"/>
    <numFmt numFmtId="201" formatCode="0.0\ "/>
    <numFmt numFmtId="202" formatCode="&quot;$&quot;#,##0_);\(&quot;$&quot;#,##0\);&quot;$-&quot;_)"/>
    <numFmt numFmtId="203" formatCode="_-* #,##0.00\ &quot;DM&quot;_-;\-* #,##0.00\ &quot;DM&quot;_-;_-* &quot;-&quot;??\ &quot;DM&quot;_-;_-@_-"/>
    <numFmt numFmtId="204" formatCode="_-* #,##0.00\ _P_t_s_-;\-* #,##0.00\ _P_t_s_-;_-* &quot;-&quot;??\ _P_t_s_-;_-@_-"/>
    <numFmt numFmtId="205" formatCode="#,###,_);\(#,###,\)"/>
    <numFmt numFmtId="206" formatCode="_(* #,##0_);_(* \(#,##0\);_(* &quot;-&quot;_);_(@_)"/>
    <numFmt numFmtId="207" formatCode="#,##0_);\(#,##0\);&quot;-&quot;_)"/>
  </numFmts>
  <fonts count="162">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0"/>
      <name val="Century Schoolbook"/>
      <family val="1"/>
    </font>
    <font>
      <b/>
      <sz val="12"/>
      <name val="Arial"/>
      <family val="2"/>
    </font>
    <font>
      <b/>
      <sz val="14"/>
      <name val="Arial"/>
      <family val="2"/>
    </font>
    <font>
      <b/>
      <sz val="16"/>
      <name val="Arial"/>
      <family val="2"/>
    </font>
    <font>
      <b/>
      <i/>
      <sz val="10"/>
      <name val="Arial"/>
      <family val="2"/>
    </font>
    <font>
      <sz val="14"/>
      <name val="Arial"/>
      <family val="2"/>
    </font>
    <font>
      <sz val="10"/>
      <color indexed="10"/>
      <name val="Arial"/>
      <family val="2"/>
    </font>
    <font>
      <sz val="12"/>
      <name val="Arial"/>
      <family val="2"/>
    </font>
    <font>
      <sz val="8"/>
      <name val="Arial"/>
      <family val="2"/>
    </font>
    <font>
      <b/>
      <sz val="10"/>
      <color indexed="10"/>
      <name val="Arial"/>
      <family val="2"/>
    </font>
    <font>
      <sz val="10"/>
      <name val="Arial"/>
      <family val="2"/>
    </font>
    <font>
      <sz val="12"/>
      <color indexed="10"/>
      <name val="Arial"/>
      <family val="2"/>
    </font>
    <font>
      <sz val="10"/>
      <color indexed="12"/>
      <name val="Arial"/>
      <family val="2"/>
    </font>
    <font>
      <b/>
      <sz val="12"/>
      <name val="Arial"/>
      <family val="2"/>
    </font>
    <font>
      <b/>
      <sz val="10"/>
      <name val="Arial"/>
      <family val="2"/>
    </font>
    <font>
      <b/>
      <sz val="14"/>
      <name val="Arial"/>
      <family val="2"/>
    </font>
    <font>
      <sz val="12"/>
      <color indexed="12"/>
      <name val="Arial"/>
      <family val="2"/>
    </font>
    <font>
      <b/>
      <u/>
      <sz val="14"/>
      <name val="Times New Roman"/>
      <family val="1"/>
    </font>
    <font>
      <b/>
      <u/>
      <sz val="14"/>
      <color indexed="10"/>
      <name val="Times New Roman"/>
      <family val="1"/>
    </font>
    <font>
      <sz val="10"/>
      <name val="Times New Roman"/>
      <family val="1"/>
    </font>
    <font>
      <b/>
      <sz val="11"/>
      <name val="Arial"/>
      <family val="2"/>
    </font>
    <font>
      <b/>
      <sz val="14"/>
      <color indexed="17"/>
      <name val="Arial"/>
      <family val="2"/>
    </font>
    <font>
      <b/>
      <sz val="10"/>
      <color indexed="17"/>
      <name val="Arial"/>
      <family val="2"/>
    </font>
    <font>
      <sz val="10"/>
      <color indexed="17"/>
      <name val="Arial"/>
      <family val="2"/>
    </font>
    <font>
      <sz val="10"/>
      <color indexed="17"/>
      <name val="Arial"/>
      <family val="2"/>
    </font>
    <font>
      <sz val="8"/>
      <name val="Helv"/>
    </font>
    <font>
      <b/>
      <sz val="10"/>
      <name val="Helv"/>
    </font>
    <font>
      <b/>
      <sz val="13"/>
      <name val="Arial"/>
      <family val="2"/>
    </font>
    <font>
      <sz val="12"/>
      <name val="Times New Roman"/>
      <family val="1"/>
    </font>
    <font>
      <b/>
      <sz val="12"/>
      <color indexed="12"/>
      <name val="Arial"/>
      <family val="2"/>
    </font>
    <font>
      <b/>
      <i/>
      <sz val="9"/>
      <color indexed="12"/>
      <name val="Arial"/>
      <family val="2"/>
    </font>
    <font>
      <sz val="11"/>
      <name val="Arial"/>
      <family val="2"/>
    </font>
    <font>
      <b/>
      <u/>
      <sz val="12"/>
      <color indexed="10"/>
      <name val="Times New Roman"/>
      <family val="1"/>
    </font>
    <font>
      <b/>
      <u/>
      <sz val="10"/>
      <name val="Arial"/>
      <family val="2"/>
    </font>
    <font>
      <sz val="10"/>
      <color indexed="12"/>
      <name val="Arial"/>
      <family val="2"/>
    </font>
    <font>
      <b/>
      <sz val="10"/>
      <color indexed="12"/>
      <name val="Arial"/>
      <family val="2"/>
    </font>
    <font>
      <b/>
      <sz val="14"/>
      <color indexed="10"/>
      <name val="Arial"/>
      <family val="2"/>
    </font>
    <font>
      <b/>
      <sz val="11"/>
      <color indexed="10"/>
      <name val="Arial"/>
      <family val="2"/>
    </font>
    <font>
      <b/>
      <sz val="8"/>
      <name val="Arial"/>
      <family val="2"/>
    </font>
    <font>
      <b/>
      <i/>
      <sz val="14"/>
      <color indexed="10"/>
      <name val="Arial"/>
      <family val="2"/>
    </font>
    <font>
      <b/>
      <sz val="12"/>
      <color indexed="10"/>
      <name val="Arial"/>
      <family val="2"/>
    </font>
    <font>
      <sz val="11"/>
      <color indexed="8"/>
      <name val="Calibri"/>
      <family val="2"/>
    </font>
    <font>
      <sz val="11"/>
      <color indexed="9"/>
      <name val="Calibri"/>
      <family val="2"/>
    </font>
    <font>
      <sz val="11"/>
      <color indexed="20"/>
      <name val="Calibri"/>
      <family val="2"/>
    </font>
    <font>
      <sz val="8"/>
      <color indexed="12"/>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i/>
      <sz val="7"/>
      <color indexed="14"/>
      <name val="Courier New"/>
      <family val="3"/>
    </font>
    <font>
      <sz val="11"/>
      <color indexed="60"/>
      <name val="Calibri"/>
      <family val="2"/>
    </font>
    <font>
      <b/>
      <sz val="11"/>
      <color indexed="63"/>
      <name val="Calibri"/>
      <family val="2"/>
    </font>
    <font>
      <sz val="8"/>
      <color indexed="10"/>
      <name val="Arial"/>
      <family val="2"/>
    </font>
    <font>
      <b/>
      <sz val="18"/>
      <color indexed="56"/>
      <name val="Cambria"/>
      <family val="2"/>
    </font>
    <font>
      <b/>
      <sz val="11"/>
      <color indexed="8"/>
      <name val="Calibri"/>
      <family val="2"/>
    </font>
    <font>
      <sz val="11"/>
      <color indexed="10"/>
      <name val="Calibri"/>
      <family val="2"/>
    </font>
    <font>
      <b/>
      <sz val="8"/>
      <color indexed="12"/>
      <name val="Helv"/>
    </font>
    <font>
      <sz val="10"/>
      <name val="Arial"/>
      <family val="2"/>
    </font>
    <font>
      <sz val="10"/>
      <color rgb="FFFF0000"/>
      <name val="Arial"/>
      <family val="2"/>
    </font>
    <font>
      <b/>
      <sz val="10"/>
      <color rgb="FFFF0000"/>
      <name val="Arial"/>
      <family val="2"/>
    </font>
    <font>
      <u/>
      <sz val="10"/>
      <color indexed="12"/>
      <name val="Arial"/>
      <family val="2"/>
    </font>
    <font>
      <b/>
      <sz val="14"/>
      <color rgb="FFFF0000"/>
      <name val="Arial"/>
      <family val="2"/>
    </font>
    <font>
      <b/>
      <sz val="20"/>
      <color rgb="FFFF0000"/>
      <name val="Arial"/>
      <family val="2"/>
    </font>
    <font>
      <sz val="12"/>
      <color rgb="FFFF0000"/>
      <name val="Times New Roman"/>
      <family val="1"/>
    </font>
    <font>
      <i/>
      <sz val="10"/>
      <name val="Arial"/>
      <family val="2"/>
    </font>
    <font>
      <b/>
      <sz val="18"/>
      <name val="Arial"/>
      <family val="2"/>
    </font>
    <font>
      <b/>
      <sz val="10"/>
      <color rgb="FF0000FF"/>
      <name val="Arial"/>
      <family val="2"/>
    </font>
    <font>
      <b/>
      <i/>
      <sz val="10"/>
      <color rgb="FF0000FF"/>
      <name val="Arial"/>
      <family val="2"/>
    </font>
    <font>
      <sz val="10"/>
      <color theme="1"/>
      <name val="Arial"/>
      <family val="2"/>
    </font>
    <font>
      <sz val="10"/>
      <color theme="0"/>
      <name val="Arial"/>
      <family val="2"/>
    </font>
    <font>
      <sz val="11"/>
      <color theme="0"/>
      <name val="Calibri"/>
      <family val="2"/>
      <scheme val="minor"/>
    </font>
    <font>
      <sz val="9"/>
      <name val="Helv"/>
    </font>
    <font>
      <sz val="10"/>
      <color rgb="FF9C0006"/>
      <name val="Arial"/>
      <family val="2"/>
    </font>
    <font>
      <sz val="11"/>
      <color rgb="FF9C0006"/>
      <name val="Calibri"/>
      <family val="2"/>
      <scheme val="minor"/>
    </font>
    <font>
      <sz val="8"/>
      <name val="Verdana"/>
      <family val="2"/>
    </font>
    <font>
      <b/>
      <sz val="7"/>
      <color indexed="17"/>
      <name val="webdings"/>
      <family val="2"/>
      <charset val="2"/>
    </font>
    <font>
      <sz val="11"/>
      <color indexed="36"/>
      <name val="Arial"/>
      <family val="2"/>
    </font>
    <font>
      <b/>
      <sz val="10"/>
      <color rgb="FFFA7D00"/>
      <name val="Arial"/>
      <family val="2"/>
    </font>
    <font>
      <b/>
      <sz val="11"/>
      <color rgb="FFFA7D00"/>
      <name val="Calibri"/>
      <family val="2"/>
      <scheme val="minor"/>
    </font>
    <font>
      <b/>
      <sz val="10"/>
      <color theme="0"/>
      <name val="Arial"/>
      <family val="2"/>
    </font>
    <font>
      <b/>
      <sz val="11"/>
      <color theme="0"/>
      <name val="Calibri"/>
      <family val="2"/>
      <scheme val="minor"/>
    </font>
    <font>
      <sz val="12"/>
      <name val="Arial MT"/>
      <family val="2"/>
    </font>
    <font>
      <sz val="11"/>
      <name val="Times New Roman"/>
      <family val="1"/>
    </font>
    <font>
      <sz val="12"/>
      <name val="SWISS"/>
    </font>
    <font>
      <sz val="9"/>
      <color indexed="18"/>
      <name val="wingdings"/>
      <family val="2"/>
      <charset val="2"/>
    </font>
    <font>
      <sz val="24"/>
      <color indexed="13"/>
      <name val="SWISS"/>
    </font>
    <font>
      <i/>
      <sz val="10"/>
      <color rgb="FF7F7F7F"/>
      <name val="Arial"/>
      <family val="2"/>
    </font>
    <font>
      <i/>
      <sz val="11"/>
      <color rgb="FF7F7F7F"/>
      <name val="Calibri"/>
      <family val="2"/>
      <scheme val="minor"/>
    </font>
    <font>
      <b/>
      <sz val="14"/>
      <color indexed="8"/>
      <name val="SWISS"/>
    </font>
    <font>
      <sz val="10"/>
      <name val="MS Sans Serif"/>
      <family val="2"/>
    </font>
    <font>
      <sz val="10"/>
      <color rgb="FF006100"/>
      <name val="Arial"/>
      <family val="2"/>
    </font>
    <font>
      <sz val="11"/>
      <color rgb="FF006100"/>
      <name val="Calibri"/>
      <family val="2"/>
      <scheme val="minor"/>
    </font>
    <font>
      <sz val="9"/>
      <color indexed="56"/>
      <name val="Lucida Console"/>
      <family val="3"/>
    </font>
    <font>
      <sz val="9"/>
      <color indexed="18"/>
      <name val="Lucida Console"/>
      <family val="3"/>
    </font>
    <font>
      <i/>
      <sz val="8"/>
      <name val="Penguin-Light-Normal"/>
    </font>
    <font>
      <b/>
      <sz val="15"/>
      <color indexed="56"/>
      <name val="Calibri"/>
      <family val="2"/>
    </font>
    <font>
      <b/>
      <sz val="15"/>
      <color theme="3"/>
      <name val="Arial"/>
      <family val="2"/>
    </font>
    <font>
      <b/>
      <sz val="15"/>
      <color theme="3"/>
      <name val="Calibri"/>
      <family val="2"/>
      <scheme val="minor"/>
    </font>
    <font>
      <b/>
      <sz val="13"/>
      <color indexed="56"/>
      <name val="Calibri"/>
      <family val="2"/>
    </font>
    <font>
      <b/>
      <sz val="13"/>
      <color theme="3"/>
      <name val="Arial"/>
      <family val="2"/>
    </font>
    <font>
      <b/>
      <sz val="13"/>
      <color theme="3"/>
      <name val="Calibri"/>
      <family val="2"/>
      <scheme val="minor"/>
    </font>
    <font>
      <b/>
      <sz val="11"/>
      <color theme="3"/>
      <name val="Calibri"/>
      <family val="2"/>
      <scheme val="minor"/>
    </font>
    <font>
      <b/>
      <sz val="11"/>
      <color theme="3"/>
      <name val="Arial"/>
      <family val="2"/>
    </font>
    <font>
      <u/>
      <sz val="11"/>
      <color theme="10"/>
      <name val="Calibri"/>
      <family val="2"/>
      <scheme val="minor"/>
    </font>
    <font>
      <sz val="10"/>
      <color rgb="FF3F3F76"/>
      <name val="Arial"/>
      <family val="2"/>
    </font>
    <font>
      <sz val="11"/>
      <color rgb="FF3F3F76"/>
      <name val="Calibri"/>
      <family val="2"/>
      <scheme val="minor"/>
    </font>
    <font>
      <sz val="10"/>
      <color rgb="FFFA7D00"/>
      <name val="Arial"/>
      <family val="2"/>
    </font>
    <font>
      <sz val="11"/>
      <color rgb="FFFA7D00"/>
      <name val="Calibri"/>
      <family val="2"/>
      <scheme val="minor"/>
    </font>
    <font>
      <sz val="10"/>
      <color indexed="18"/>
      <name val="Arial"/>
      <family val="2"/>
    </font>
    <font>
      <b/>
      <sz val="14"/>
      <name val="Times New Roman"/>
      <family val="1"/>
    </font>
    <font>
      <sz val="11"/>
      <color rgb="FF9C6500"/>
      <name val="Calibri"/>
      <family val="2"/>
      <scheme val="minor"/>
    </font>
    <font>
      <sz val="10"/>
      <color rgb="FF9C6500"/>
      <name val="Arial"/>
      <family val="2"/>
    </font>
    <font>
      <b/>
      <i/>
      <sz val="16"/>
      <name val="Helv"/>
    </font>
    <font>
      <sz val="10"/>
      <name val="Courier"/>
      <family val="3"/>
    </font>
    <font>
      <sz val="9"/>
      <name val="Verdana"/>
      <family val="2"/>
    </font>
    <font>
      <b/>
      <sz val="10"/>
      <color indexed="18"/>
      <name val="Arial"/>
      <family val="2"/>
    </font>
    <font>
      <b/>
      <sz val="10"/>
      <color rgb="FF3F3F3F"/>
      <name val="Arial"/>
      <family val="2"/>
    </font>
    <font>
      <b/>
      <sz val="11"/>
      <color rgb="FF3F3F3F"/>
      <name val="Calibri"/>
      <family val="2"/>
      <scheme val="minor"/>
    </font>
    <font>
      <sz val="12"/>
      <name val="Arial MT"/>
    </font>
    <font>
      <b/>
      <sz val="12"/>
      <color indexed="8"/>
      <name val="Times New Roman"/>
      <family val="1"/>
    </font>
    <font>
      <b/>
      <i/>
      <sz val="12"/>
      <color indexed="8"/>
      <name val="Arial"/>
      <family val="2"/>
    </font>
    <font>
      <sz val="12"/>
      <color indexed="8"/>
      <name val="Arial"/>
      <family val="2"/>
    </font>
    <font>
      <b/>
      <sz val="12"/>
      <color indexed="8"/>
      <name val="Arial"/>
      <family val="2"/>
    </font>
    <font>
      <sz val="10"/>
      <color indexed="8"/>
      <name val="Arial"/>
      <family val="2"/>
    </font>
    <font>
      <i/>
      <sz val="12"/>
      <color indexed="8"/>
      <name val="Arial"/>
      <family val="2"/>
    </font>
    <font>
      <sz val="18"/>
      <color indexed="8"/>
      <name val="Times New Roman"/>
      <family val="1"/>
    </font>
    <font>
      <b/>
      <sz val="18"/>
      <color indexed="8"/>
      <name val="Times New Roman"/>
      <family val="1"/>
    </font>
    <font>
      <sz val="19"/>
      <color indexed="48"/>
      <name val="Arial"/>
      <family val="2"/>
    </font>
    <font>
      <sz val="12"/>
      <color indexed="14"/>
      <name val="Arial"/>
      <family val="2"/>
    </font>
    <font>
      <sz val="8"/>
      <color indexed="56"/>
      <name val="Verdana"/>
      <family val="2"/>
    </font>
    <font>
      <b/>
      <sz val="18"/>
      <color theme="3"/>
      <name val="Cambria"/>
      <family val="2"/>
      <scheme val="major"/>
    </font>
    <font>
      <b/>
      <sz val="10"/>
      <color theme="1"/>
      <name val="Arial"/>
      <family val="2"/>
    </font>
    <font>
      <b/>
      <sz val="11"/>
      <color theme="1"/>
      <name val="Calibri"/>
      <family val="2"/>
      <scheme val="minor"/>
    </font>
    <font>
      <b/>
      <sz val="8"/>
      <name val="Verdana"/>
      <family val="2"/>
    </font>
    <font>
      <b/>
      <i/>
      <sz val="8"/>
      <color indexed="12"/>
      <name val="Arial"/>
      <family val="2"/>
    </font>
    <font>
      <sz val="11"/>
      <color rgb="FFFF0000"/>
      <name val="Calibri"/>
      <family val="2"/>
      <scheme val="minor"/>
    </font>
    <font>
      <b/>
      <sz val="16"/>
      <color rgb="FFFF0000"/>
      <name val="Helv"/>
    </font>
    <font>
      <sz val="16"/>
      <color rgb="FFFF0000"/>
      <name val="Helv"/>
    </font>
    <font>
      <b/>
      <sz val="14"/>
      <color indexed="12"/>
      <name val="Arial"/>
      <family val="2"/>
    </font>
    <font>
      <sz val="14"/>
      <color indexed="10"/>
      <name val="Arial"/>
      <family val="2"/>
    </font>
    <font>
      <sz val="14"/>
      <color rgb="FFFF0000"/>
      <name val="Arial"/>
      <family val="2"/>
    </font>
    <font>
      <sz val="16"/>
      <color rgb="FFFF0000"/>
      <name val="Arial"/>
      <family val="2"/>
    </font>
    <font>
      <b/>
      <sz val="8"/>
      <color indexed="10"/>
      <name val="Helv"/>
    </font>
    <font>
      <b/>
      <i/>
      <sz val="10"/>
      <color rgb="FFC00000"/>
      <name val="Arial"/>
      <family val="2"/>
    </font>
    <font>
      <sz val="8"/>
      <color rgb="FFFF0000"/>
      <name val="Arial"/>
      <family val="2"/>
    </font>
    <font>
      <b/>
      <sz val="8"/>
      <color rgb="FFFF0000"/>
      <name val="Arial"/>
      <family val="2"/>
    </font>
    <font>
      <sz val="8"/>
      <color rgb="FFFF0000"/>
      <name val="Helv"/>
    </font>
    <font>
      <b/>
      <sz val="12"/>
      <name val="Times New Roman"/>
      <family val="1"/>
    </font>
    <font>
      <sz val="12"/>
      <color theme="1"/>
      <name val="Arial"/>
      <family val="2"/>
    </font>
    <font>
      <i/>
      <sz val="12"/>
      <color theme="1"/>
      <name val="Arial"/>
      <family val="2"/>
    </font>
    <font>
      <i/>
      <sz val="14"/>
      <color theme="1"/>
      <name val="Arial"/>
      <family val="2"/>
    </font>
    <font>
      <b/>
      <sz val="12"/>
      <color rgb="FFFF0000"/>
      <name val="Arial"/>
      <family val="2"/>
    </font>
    <font>
      <b/>
      <sz val="10"/>
      <color indexed="8"/>
      <name val="Arial"/>
      <family val="2"/>
    </font>
  </fonts>
  <fills count="9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indexed="48"/>
        <bgColor indexed="64"/>
      </patternFill>
    </fill>
    <fill>
      <patternFill patternType="solid">
        <fgColor theme="0"/>
        <bgColor indexed="64"/>
      </patternFill>
    </fill>
    <fill>
      <patternFill patternType="solid">
        <fgColor theme="0" tint="-0.249977111117893"/>
        <bgColor indexed="64"/>
      </patternFill>
    </fill>
    <fill>
      <patternFill patternType="solid">
        <fgColor rgb="FFFFFF99"/>
        <bgColor indexed="64"/>
      </patternFill>
    </fill>
    <fill>
      <patternFill patternType="solid">
        <fgColor rgb="FFFFFF00"/>
        <bgColor indexed="64"/>
      </patternFill>
    </fill>
    <fill>
      <patternFill patternType="solid">
        <fgColor rgb="FFFF0000"/>
        <bgColor indexed="64"/>
      </patternFill>
    </fill>
    <fill>
      <patternFill patternType="solid">
        <fgColor rgb="FFFF505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DDDDEE"/>
        <bgColor indexed="64"/>
      </patternFill>
    </fill>
    <fill>
      <patternFill patternType="solid">
        <fgColor indexed="9"/>
      </patternFill>
    </fill>
    <fill>
      <patternFill patternType="solid">
        <fgColor indexed="8"/>
      </patternFill>
    </fill>
    <fill>
      <patternFill patternType="gray0625">
        <fgColor indexed="11"/>
      </patternFill>
    </fill>
    <fill>
      <patternFill patternType="solid">
        <fgColor indexed="13"/>
      </patternFill>
    </fill>
    <fill>
      <patternFill patternType="gray0625">
        <fgColor indexed="21"/>
      </patternFill>
    </fill>
    <fill>
      <patternFill patternType="solid">
        <fgColor rgb="FFC6EFCE"/>
      </patternFill>
    </fill>
    <fill>
      <patternFill patternType="gray0625">
        <fgColor indexed="12"/>
        <bgColor indexed="9"/>
      </patternFill>
    </fill>
    <fill>
      <patternFill patternType="solid">
        <fgColor indexed="26"/>
        <bgColor indexed="64"/>
      </patternFill>
    </fill>
    <fill>
      <patternFill patternType="solid">
        <fgColor rgb="FFFFCC99"/>
      </patternFill>
    </fill>
    <fill>
      <patternFill patternType="darkGray">
        <fgColor indexed="9"/>
        <bgColor indexed="15"/>
      </patternFill>
    </fill>
    <fill>
      <patternFill patternType="solid">
        <fgColor rgb="FFFFEB9C"/>
      </patternFill>
    </fill>
    <fill>
      <patternFill patternType="solid">
        <fgColor rgb="FFFFFFCC"/>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50"/>
        <bgColor indexed="64"/>
      </patternFill>
    </fill>
    <fill>
      <patternFill patternType="solid">
        <fgColor indexed="11"/>
        <bgColor indexed="64"/>
      </patternFill>
    </fill>
    <fill>
      <patternFill patternType="solid">
        <fgColor indexed="21"/>
        <bgColor indexed="64"/>
      </patternFill>
    </fill>
    <fill>
      <patternFill patternType="lightUp">
        <fgColor indexed="48"/>
        <bgColor indexed="29"/>
      </patternFill>
    </fill>
    <fill>
      <patternFill patternType="solid">
        <fgColor indexed="54"/>
        <bgColor indexed="64"/>
      </patternFill>
    </fill>
    <fill>
      <patternFill patternType="solid">
        <fgColor indexed="40"/>
        <bgColor indexed="64"/>
      </patternFill>
    </fill>
    <fill>
      <patternFill patternType="solid">
        <fgColor rgb="FFFFFFD2"/>
        <bgColor indexed="64"/>
      </patternFill>
    </fill>
    <fill>
      <patternFill patternType="gray125">
        <fgColor indexed="11"/>
      </patternFill>
    </fill>
    <fill>
      <patternFill patternType="solid">
        <fgColor rgb="FFFFCC66"/>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43"/>
        <bgColor indexed="0"/>
      </patternFill>
    </fill>
  </fills>
  <borders count="67">
    <border>
      <left/>
      <right/>
      <top/>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medium">
        <color indexed="64"/>
      </right>
      <top/>
      <bottom/>
      <diagonal/>
    </border>
    <border>
      <left style="medium">
        <color indexed="64"/>
      </left>
      <right style="medium">
        <color indexed="64"/>
      </right>
      <top/>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22"/>
      </left>
      <right/>
      <top style="thin">
        <color indexed="22"/>
      </top>
      <bottom style="thin">
        <color indexed="22"/>
      </bottom>
      <diagonal/>
    </border>
    <border>
      <left style="thin">
        <color indexed="22"/>
      </left>
      <right style="double">
        <color indexed="22"/>
      </right>
      <top style="thin">
        <color indexed="22"/>
      </top>
      <bottom style="thin">
        <color indexed="2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indexed="15"/>
      </left>
      <right style="thin">
        <color indexed="15"/>
      </right>
      <top style="thin">
        <color indexed="15"/>
      </top>
      <bottom style="thin">
        <color indexed="15"/>
      </bottom>
      <diagonal/>
    </border>
    <border>
      <left style="double">
        <color indexed="22"/>
      </left>
      <right/>
      <top style="thin">
        <color indexed="22"/>
      </top>
      <bottom style="thin">
        <color indexed="22"/>
      </bottom>
      <diagonal/>
    </border>
    <border>
      <left style="thin">
        <color indexed="15"/>
      </left>
      <right style="thin">
        <color indexed="15"/>
      </right>
      <top style="double">
        <color indexed="15"/>
      </top>
      <bottom style="thin">
        <color indexed="15"/>
      </bottom>
      <diagonal/>
    </border>
    <border>
      <left/>
      <right/>
      <top style="thin">
        <color indexed="64"/>
      </top>
      <bottom style="hair">
        <color indexed="64"/>
      </bottom>
      <diagonal/>
    </border>
    <border>
      <left/>
      <right/>
      <top/>
      <bottom style="thick">
        <color indexed="62"/>
      </bottom>
      <diagonal/>
    </border>
    <border>
      <left/>
      <right/>
      <top/>
      <bottom style="thick">
        <color theme="4"/>
      </bottom>
      <diagonal/>
    </border>
    <border>
      <left/>
      <right/>
      <top/>
      <bottom style="thick">
        <color indexed="22"/>
      </bottom>
      <diagonal/>
    </border>
    <border>
      <left/>
      <right/>
      <top/>
      <bottom style="thick">
        <color theme="4" tint="0.499984740745262"/>
      </bottom>
      <diagonal/>
    </border>
    <border>
      <left/>
      <right/>
      <top/>
      <bottom style="medium">
        <color indexed="30"/>
      </bottom>
      <diagonal/>
    </border>
    <border>
      <left/>
      <right/>
      <top/>
      <bottom style="medium">
        <color theme="4" tint="0.39997558519241921"/>
      </bottom>
      <diagonal/>
    </border>
    <border>
      <left style="thin">
        <color rgb="FFDFDFDF"/>
      </left>
      <right/>
      <top style="thin">
        <color rgb="FFDFDFDF"/>
      </top>
      <bottom style="thin">
        <color rgb="FFDFDFDF"/>
      </bottom>
      <diagonal/>
    </border>
    <border>
      <left style="medium">
        <color indexed="8"/>
      </left>
      <right style="medium">
        <color indexed="8"/>
      </right>
      <top style="medium">
        <color indexed="8"/>
      </top>
      <bottom style="medium">
        <color indexed="8"/>
      </bottom>
      <diagonal/>
    </border>
    <border>
      <left style="thin">
        <color indexed="22"/>
      </left>
      <right/>
      <top/>
      <bottom/>
      <diagonal/>
    </border>
    <border>
      <left/>
      <right/>
      <top/>
      <bottom style="double">
        <color rgb="FFFF8001"/>
      </bottom>
      <diagonal/>
    </border>
    <border>
      <left style="thin">
        <color indexed="10"/>
      </left>
      <right/>
      <top style="thin">
        <color indexed="10"/>
      </top>
      <bottom style="thin">
        <color indexed="10"/>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style="thin">
        <color indexed="22"/>
      </right>
      <top/>
      <bottom/>
      <diagonal/>
    </border>
    <border>
      <left style="thin">
        <color indexed="48"/>
      </left>
      <right style="thin">
        <color indexed="48"/>
      </right>
      <top style="thin">
        <color indexed="48"/>
      </top>
      <bottom style="thin">
        <color indexed="48"/>
      </bottom>
      <diagonal/>
    </border>
    <border>
      <left style="medium">
        <color indexed="64"/>
      </left>
      <right style="medium">
        <color indexed="64"/>
      </right>
      <top style="medium">
        <color indexed="41"/>
      </top>
      <bottom style="medium">
        <color indexed="64"/>
      </bottom>
      <diagonal/>
    </border>
    <border>
      <left/>
      <right/>
      <top style="thin">
        <color indexed="48"/>
      </top>
      <bottom style="thin">
        <color indexed="48"/>
      </bottom>
      <diagonal/>
    </border>
    <border>
      <left style="medium">
        <color indexed="64"/>
      </left>
      <right style="medium">
        <color indexed="64"/>
      </right>
      <top style="thin">
        <color indexed="64"/>
      </top>
      <bottom style="thin">
        <color indexed="64"/>
      </bottom>
      <diagonal/>
    </border>
    <border>
      <left/>
      <right/>
      <top style="thin">
        <color theme="4"/>
      </top>
      <bottom style="double">
        <color theme="4"/>
      </bottom>
      <diagonal/>
    </border>
    <border>
      <left/>
      <right/>
      <top style="medium">
        <color indexed="64"/>
      </top>
      <bottom/>
      <diagonal/>
    </border>
    <border>
      <left style="medium">
        <color indexed="18"/>
      </left>
      <right style="medium">
        <color indexed="18"/>
      </right>
      <top style="medium">
        <color indexed="18"/>
      </top>
      <bottom style="medium">
        <color indexed="18"/>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s>
  <cellStyleXfs count="2307">
    <xf numFmtId="0" fontId="0" fillId="0" borderId="0"/>
    <xf numFmtId="193" fontId="6" fillId="0" borderId="0" applyFon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8" borderId="0" applyNumberFormat="0" applyBorder="0" applyAlignment="0" applyProtection="0"/>
    <xf numFmtId="0" fontId="47"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9" borderId="0" applyNumberFormat="0" applyBorder="0" applyAlignment="0" applyProtection="0"/>
    <xf numFmtId="0" fontId="5" fillId="0" borderId="0"/>
    <xf numFmtId="0" fontId="49" fillId="3" borderId="0" applyNumberFormat="0" applyBorder="0" applyAlignment="0" applyProtection="0"/>
    <xf numFmtId="37" fontId="50" fillId="0" borderId="1" applyBorder="0" applyAlignment="0">
      <alignment horizontal="left" vertical="center"/>
    </xf>
    <xf numFmtId="0" fontId="51" fillId="20" borderId="2" applyNumberFormat="0" applyAlignment="0" applyProtection="0"/>
    <xf numFmtId="0" fontId="52" fillId="21" borderId="3" applyNumberFormat="0" applyAlignment="0" applyProtection="0"/>
    <xf numFmtId="168" fontId="66" fillId="0" borderId="0" applyFont="0" applyFill="0" applyBorder="0" applyAlignment="0" applyProtection="0"/>
    <xf numFmtId="168" fontId="5" fillId="0" borderId="0" applyFont="0" applyFill="0" applyBorder="0" applyAlignment="0" applyProtection="0"/>
    <xf numFmtId="164" fontId="3" fillId="0" borderId="0" applyFont="0" applyFill="0" applyBorder="0" applyAlignment="0" applyProtection="0"/>
    <xf numFmtId="164" fontId="66" fillId="0" borderId="0" applyFont="0" applyFill="0" applyBorder="0" applyAlignment="0" applyProtection="0"/>
    <xf numFmtId="164" fontId="5" fillId="0" borderId="0" applyFont="0" applyFill="0" applyBorder="0" applyAlignment="0" applyProtection="0"/>
    <xf numFmtId="0" fontId="53" fillId="0" borderId="0" applyNumberFormat="0" applyFill="0" applyBorder="0" applyAlignment="0" applyProtection="0"/>
    <xf numFmtId="187" fontId="6" fillId="0" borderId="0" applyFont="0" applyFill="0" applyBorder="0" applyAlignment="0" applyProtection="0"/>
    <xf numFmtId="191" fontId="6" fillId="0" borderId="0" applyFont="0" applyFill="0" applyBorder="0" applyAlignment="0" applyProtection="0"/>
    <xf numFmtId="0" fontId="54" fillId="4" borderId="0" applyNumberFormat="0" applyBorder="0" applyAlignment="0" applyProtection="0"/>
    <xf numFmtId="0" fontId="9" fillId="0" borderId="0"/>
    <xf numFmtId="0" fontId="7" fillId="0" borderId="0"/>
    <xf numFmtId="0" fontId="10" fillId="0" borderId="0"/>
    <xf numFmtId="0" fontId="55" fillId="0" borderId="0" applyNumberFormat="0" applyFill="0" applyBorder="0" applyAlignment="0" applyProtection="0"/>
    <xf numFmtId="0" fontId="56" fillId="7" borderId="2" applyNumberFormat="0" applyAlignment="0" applyProtection="0"/>
    <xf numFmtId="186" fontId="6" fillId="0" borderId="0" applyFont="0" applyFill="0" applyBorder="0" applyAlignment="0" applyProtection="0"/>
    <xf numFmtId="183" fontId="6" fillId="0" borderId="0" applyFont="0" applyFill="0" applyBorder="0" applyAlignment="0" applyProtection="0"/>
    <xf numFmtId="173" fontId="6" fillId="0" borderId="0" applyFont="0" applyFill="0" applyBorder="0" applyAlignment="0" applyProtection="0"/>
    <xf numFmtId="181" fontId="6" fillId="0" borderId="0" applyFont="0" applyFill="0" applyBorder="0" applyAlignment="0" applyProtection="0"/>
    <xf numFmtId="182" fontId="6" fillId="0" borderId="0" applyFont="0" applyFill="0" applyBorder="0" applyAlignment="0" applyProtection="0"/>
    <xf numFmtId="174"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75" fontId="6" fillId="0" borderId="0" applyFont="0" applyFill="0" applyBorder="0" applyAlignment="0" applyProtection="0"/>
    <xf numFmtId="0" fontId="57" fillId="0" borderId="4" applyNumberFormat="0" applyFill="0" applyAlignment="0" applyProtection="0"/>
    <xf numFmtId="176" fontId="6" fillId="0" borderId="0" applyFont="0" applyFill="0" applyBorder="0" applyAlignment="0" applyProtection="0"/>
    <xf numFmtId="192" fontId="6" fillId="0" borderId="0" applyFont="0" applyFill="0" applyBorder="0" applyAlignment="0" applyProtection="0"/>
    <xf numFmtId="188" fontId="6" fillId="0" borderId="0" applyFont="0" applyFill="0" applyBorder="0" applyAlignment="0" applyProtection="0"/>
    <xf numFmtId="37" fontId="58" fillId="0" borderId="5" applyBorder="0" applyAlignment="0">
      <alignment horizontal="left" vertical="center"/>
    </xf>
    <xf numFmtId="177" fontId="6" fillId="0" borderId="0" applyFont="0" applyFill="0" applyBorder="0" applyAlignment="0" applyProtection="0"/>
    <xf numFmtId="184" fontId="6" fillId="0" borderId="0" applyFont="0" applyFill="0" applyBorder="0" applyAlignment="0" applyProtection="0"/>
    <xf numFmtId="180"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0" fontId="59" fillId="22" borderId="0" applyNumberFormat="0" applyBorder="0" applyAlignment="0" applyProtection="0"/>
    <xf numFmtId="0" fontId="5" fillId="0" borderId="0"/>
    <xf numFmtId="0" fontId="6" fillId="0" borderId="0"/>
    <xf numFmtId="0" fontId="3" fillId="0" borderId="0"/>
    <xf numFmtId="0" fontId="3" fillId="0" borderId="0"/>
    <xf numFmtId="0" fontId="5" fillId="23" borderId="6" applyNumberFormat="0" applyFont="0" applyAlignment="0" applyProtection="0"/>
    <xf numFmtId="0" fontId="60" fillId="20" borderId="7" applyNumberFormat="0" applyAlignment="0" applyProtection="0"/>
    <xf numFmtId="9" fontId="3" fillId="0" borderId="0" applyFont="0" applyFill="0" applyBorder="0" applyAlignment="0" applyProtection="0"/>
    <xf numFmtId="9" fontId="66" fillId="0" borderId="0" applyFont="0" applyFill="0" applyBorder="0" applyAlignment="0" applyProtection="0"/>
    <xf numFmtId="9" fontId="5" fillId="0" borderId="0" applyFont="0" applyFill="0" applyBorder="0" applyAlignment="0" applyProtection="0"/>
    <xf numFmtId="37" fontId="61" fillId="0" borderId="1">
      <alignment horizontal="left" vertical="center"/>
    </xf>
    <xf numFmtId="0" fontId="6" fillId="24" borderId="0" applyNumberFormat="0" applyFont="0" applyBorder="0" applyAlignment="0" applyProtection="0"/>
    <xf numFmtId="189" fontId="6" fillId="0" borderId="0" applyFont="0" applyFill="0" applyBorder="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3" fillId="0" borderId="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8" borderId="0" applyNumberFormat="0" applyBorder="0" applyAlignment="0" applyProtection="0"/>
    <xf numFmtId="0" fontId="47"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9" borderId="0" applyNumberFormat="0" applyBorder="0" applyAlignment="0" applyProtection="0"/>
    <xf numFmtId="0" fontId="49" fillId="3" borderId="0" applyNumberFormat="0" applyBorder="0" applyAlignment="0" applyProtection="0"/>
    <xf numFmtId="0" fontId="51" fillId="20" borderId="2" applyNumberFormat="0" applyAlignment="0" applyProtection="0"/>
    <xf numFmtId="0" fontId="52" fillId="21" borderId="3" applyNumberFormat="0" applyAlignment="0" applyProtection="0"/>
    <xf numFmtId="164" fontId="3" fillId="0" borderId="0" applyFont="0" applyFill="0" applyBorder="0" applyAlignment="0" applyProtection="0"/>
    <xf numFmtId="0" fontId="53" fillId="0" borderId="0" applyNumberFormat="0" applyFill="0" applyBorder="0" applyAlignment="0" applyProtection="0"/>
    <xf numFmtId="0" fontId="54" fillId="4" borderId="0" applyNumberFormat="0" applyBorder="0" applyAlignment="0" applyProtection="0"/>
    <xf numFmtId="0" fontId="55" fillId="0" borderId="0" applyNumberFormat="0" applyFill="0" applyBorder="0" applyAlignment="0" applyProtection="0"/>
    <xf numFmtId="0" fontId="69" fillId="0" borderId="0" applyNumberFormat="0" applyFill="0" applyBorder="0" applyAlignment="0" applyProtection="0">
      <alignment vertical="top"/>
      <protection locked="0"/>
    </xf>
    <xf numFmtId="0" fontId="56" fillId="7" borderId="2" applyNumberFormat="0" applyAlignment="0" applyProtection="0"/>
    <xf numFmtId="0" fontId="57" fillId="0" borderId="4" applyNumberFormat="0" applyFill="0" applyAlignment="0" applyProtection="0"/>
    <xf numFmtId="0" fontId="59" fillId="22" borderId="0" applyNumberFormat="0" applyBorder="0" applyAlignment="0" applyProtection="0"/>
    <xf numFmtId="0" fontId="3" fillId="23" borderId="6" applyNumberFormat="0" applyFont="0" applyAlignment="0" applyProtection="0"/>
    <xf numFmtId="0" fontId="60" fillId="20" borderId="7" applyNumberFormat="0" applyAlignment="0" applyProtection="0"/>
    <xf numFmtId="9" fontId="3" fillId="0" borderId="0" applyFont="0" applyFill="0" applyBorder="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3" fillId="0" borderId="0"/>
    <xf numFmtId="0" fontId="3" fillId="0" borderId="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0" fontId="77"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47" fillId="2"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47" fillId="2"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47" fillId="2"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47" fillId="2" borderId="0" applyNumberFormat="0" applyBorder="0" applyAlignment="0" applyProtection="0"/>
    <xf numFmtId="0" fontId="77"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47" fillId="3"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47" fillId="3"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47" fillId="3"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47" fillId="3" borderId="0" applyNumberFormat="0" applyBorder="0" applyAlignment="0" applyProtection="0"/>
    <xf numFmtId="0" fontId="77"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47" fillId="4"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47" fillId="4"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47" fillId="4"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47" fillId="4" borderId="0" applyNumberFormat="0" applyBorder="0" applyAlignment="0" applyProtection="0"/>
    <xf numFmtId="0" fontId="77"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47" fillId="5"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47" fillId="5"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47" fillId="5"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47" fillId="5" borderId="0" applyNumberFormat="0" applyBorder="0" applyAlignment="0" applyProtection="0"/>
    <xf numFmtId="0" fontId="77"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47" fillId="6"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47" fillId="6"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47" fillId="6"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47" fillId="6" borderId="0" applyNumberFormat="0" applyBorder="0" applyAlignment="0" applyProtection="0"/>
    <xf numFmtId="0" fontId="77"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47" fillId="7"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47" fillId="7"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47" fillId="7"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47" fillId="7" borderId="0" applyNumberFormat="0" applyBorder="0" applyAlignment="0" applyProtection="0"/>
    <xf numFmtId="0" fontId="77"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47" fillId="8"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47" fillId="8"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47" fillId="8"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47" fillId="8" borderId="0" applyNumberFormat="0" applyBorder="0" applyAlignment="0" applyProtection="0"/>
    <xf numFmtId="0" fontId="77"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47" fillId="9"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47" fillId="9"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47" fillId="9"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47" fillId="9" borderId="0" applyNumberFormat="0" applyBorder="0" applyAlignment="0" applyProtection="0"/>
    <xf numFmtId="0" fontId="77"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47" fillId="10"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47" fillId="10"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47" fillId="10"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47" fillId="10" borderId="0" applyNumberFormat="0" applyBorder="0" applyAlignment="0" applyProtection="0"/>
    <xf numFmtId="0" fontId="77"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47" fillId="5"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47" fillId="5"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47" fillId="5"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47" fillId="5" borderId="0" applyNumberFormat="0" applyBorder="0" applyAlignment="0" applyProtection="0"/>
    <xf numFmtId="0" fontId="77"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47" fillId="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47" fillId="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47" fillId="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47" fillId="8" borderId="0" applyNumberFormat="0" applyBorder="0" applyAlignment="0" applyProtection="0"/>
    <xf numFmtId="0" fontId="77"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47" fillId="11"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47" fillId="11"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47" fillId="11"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47" fillId="11" borderId="0" applyNumberFormat="0" applyBorder="0" applyAlignment="0" applyProtection="0"/>
    <xf numFmtId="0" fontId="78" fillId="50" borderId="0" applyNumberFormat="0" applyBorder="0" applyAlignment="0" applyProtection="0"/>
    <xf numFmtId="0" fontId="48" fillId="12"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78" fillId="51" borderId="0" applyNumberFormat="0" applyBorder="0" applyAlignment="0" applyProtection="0"/>
    <xf numFmtId="0" fontId="48" fillId="9"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78" fillId="52" borderId="0" applyNumberFormat="0" applyBorder="0" applyAlignment="0" applyProtection="0"/>
    <xf numFmtId="0" fontId="48" fillId="10"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78" fillId="53" borderId="0" applyNumberFormat="0" applyBorder="0" applyAlignment="0" applyProtection="0"/>
    <xf numFmtId="0" fontId="48" fillId="13" borderId="0" applyNumberFormat="0" applyBorder="0" applyAlignment="0" applyProtection="0"/>
    <xf numFmtId="0" fontId="79" fillId="53" borderId="0" applyNumberFormat="0" applyBorder="0" applyAlignment="0" applyProtection="0"/>
    <xf numFmtId="0" fontId="79" fillId="5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78" fillId="54" borderId="0" applyNumberFormat="0" applyBorder="0" applyAlignment="0" applyProtection="0"/>
    <xf numFmtId="0" fontId="48" fillId="1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78" fillId="55" borderId="0" applyNumberFormat="0" applyBorder="0" applyAlignment="0" applyProtection="0"/>
    <xf numFmtId="0" fontId="48" fillId="1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80" fillId="0" borderId="0" applyNumberFormat="0" applyFill="0" applyBorder="0" applyAlignment="0" applyProtection="0"/>
    <xf numFmtId="0" fontId="78" fillId="56" borderId="0" applyNumberFormat="0" applyBorder="0" applyAlignment="0" applyProtection="0"/>
    <xf numFmtId="0" fontId="48" fillId="16" borderId="0" applyNumberFormat="0" applyBorder="0" applyAlignment="0" applyProtection="0"/>
    <xf numFmtId="0" fontId="79" fillId="56" borderId="0" applyNumberFormat="0" applyBorder="0" applyAlignment="0" applyProtection="0"/>
    <xf numFmtId="0" fontId="79" fillId="5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78" fillId="57" borderId="0" applyNumberFormat="0" applyBorder="0" applyAlignment="0" applyProtection="0"/>
    <xf numFmtId="0" fontId="48" fillId="1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78" fillId="58" borderId="0" applyNumberFormat="0" applyBorder="0" applyAlignment="0" applyProtection="0"/>
    <xf numFmtId="0" fontId="48" fillId="18" borderId="0" applyNumberFormat="0" applyBorder="0" applyAlignment="0" applyProtection="0"/>
    <xf numFmtId="0" fontId="79" fillId="58" borderId="0" applyNumberFormat="0" applyBorder="0" applyAlignment="0" applyProtection="0"/>
    <xf numFmtId="0" fontId="79" fillId="5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78" fillId="59" borderId="0" applyNumberFormat="0" applyBorder="0" applyAlignment="0" applyProtection="0"/>
    <xf numFmtId="0" fontId="48" fillId="13"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78" fillId="60" borderId="0" applyNumberFormat="0" applyBorder="0" applyAlignment="0" applyProtection="0"/>
    <xf numFmtId="0" fontId="48" fillId="14" borderId="0" applyNumberFormat="0" applyBorder="0" applyAlignment="0" applyProtection="0"/>
    <xf numFmtId="0" fontId="79" fillId="60" borderId="0" applyNumberFormat="0" applyBorder="0" applyAlignment="0" applyProtection="0"/>
    <xf numFmtId="0" fontId="79" fillId="60"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78" fillId="61" borderId="0" applyNumberFormat="0" applyBorder="0" applyAlignment="0" applyProtection="0"/>
    <xf numFmtId="0" fontId="48" fillId="19" borderId="0" applyNumberFormat="0" applyBorder="0" applyAlignment="0" applyProtection="0"/>
    <xf numFmtId="0" fontId="79" fillId="61" borderId="0" applyNumberFormat="0" applyBorder="0" applyAlignment="0" applyProtection="0"/>
    <xf numFmtId="0" fontId="79" fillId="61"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3" fillId="0" borderId="0"/>
    <xf numFmtId="0" fontId="81" fillId="62" borderId="0" applyNumberFormat="0" applyBorder="0" applyAlignment="0" applyProtection="0"/>
    <xf numFmtId="0" fontId="49" fillId="3" borderId="0" applyNumberFormat="0" applyBorder="0" applyAlignment="0" applyProtection="0"/>
    <xf numFmtId="0" fontId="82" fillId="62" borderId="0" applyNumberFormat="0" applyBorder="0" applyAlignment="0" applyProtection="0"/>
    <xf numFmtId="0" fontId="82" fillId="62"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14" fontId="83" fillId="0" borderId="34" applyFill="0" applyProtection="0">
      <alignment horizontal="left" vertical="top" wrapText="1"/>
    </xf>
    <xf numFmtId="0" fontId="84" fillId="0" borderId="35" applyNumberFormat="0" applyFill="0" applyProtection="0">
      <alignment horizontal="center" vertical="top"/>
    </xf>
    <xf numFmtId="0" fontId="85" fillId="0" borderId="0"/>
    <xf numFmtId="0" fontId="86" fillId="63" borderId="36" applyNumberFormat="0" applyAlignment="0" applyProtection="0"/>
    <xf numFmtId="0" fontId="51" fillId="20" borderId="2" applyNumberFormat="0" applyAlignment="0" applyProtection="0"/>
    <xf numFmtId="0" fontId="87" fillId="63" borderId="36" applyNumberFormat="0" applyAlignment="0" applyProtection="0"/>
    <xf numFmtId="0" fontId="87" fillId="63" borderId="36" applyNumberFormat="0" applyAlignment="0" applyProtection="0"/>
    <xf numFmtId="0" fontId="51" fillId="20" borderId="2" applyNumberFormat="0" applyAlignment="0" applyProtection="0"/>
    <xf numFmtId="0" fontId="51" fillId="20" borderId="2" applyNumberFormat="0" applyAlignment="0" applyProtection="0"/>
    <xf numFmtId="0" fontId="51" fillId="20" borderId="2" applyNumberFormat="0" applyAlignment="0" applyProtection="0"/>
    <xf numFmtId="0" fontId="88" fillId="64" borderId="37" applyNumberFormat="0" applyAlignment="0" applyProtection="0"/>
    <xf numFmtId="0" fontId="52" fillId="21" borderId="3" applyNumberFormat="0" applyAlignment="0" applyProtection="0"/>
    <xf numFmtId="0" fontId="89" fillId="64" borderId="37" applyNumberFormat="0" applyAlignment="0" applyProtection="0"/>
    <xf numFmtId="0" fontId="89" fillId="64" borderId="37" applyNumberFormat="0" applyAlignment="0" applyProtection="0"/>
    <xf numFmtId="0" fontId="52" fillId="21" borderId="3" applyNumberFormat="0" applyAlignment="0" applyProtection="0"/>
    <xf numFmtId="0" fontId="52" fillId="21" borderId="3" applyNumberFormat="0" applyAlignment="0" applyProtection="0"/>
    <xf numFmtId="0" fontId="52" fillId="21" borderId="3" applyNumberFormat="0" applyAlignment="0" applyProtection="0"/>
    <xf numFmtId="0" fontId="90" fillId="0" borderId="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2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47"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47"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47" fillId="0" borderId="0" applyFont="0" applyFill="0" applyBorder="0" applyAlignment="0" applyProtection="0"/>
    <xf numFmtId="164" fontId="47" fillId="0" borderId="0" applyFont="0" applyFill="0" applyBorder="0" applyAlignment="0" applyProtection="0"/>
    <xf numFmtId="164" fontId="47" fillId="0" borderId="0" applyFont="0" applyFill="0" applyBorder="0" applyAlignment="0" applyProtection="0"/>
    <xf numFmtId="164" fontId="47" fillId="0" borderId="0" applyFont="0" applyFill="0" applyBorder="0" applyAlignment="0" applyProtection="0"/>
    <xf numFmtId="164" fontId="47"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97" fontId="83" fillId="0" borderId="0" applyFill="0" applyBorder="0" applyAlignment="0" applyProtection="0">
      <alignment horizontal="left" vertical="top"/>
    </xf>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 fillId="0" borderId="0" applyFont="0" applyFill="0" applyBorder="0" applyAlignment="0" applyProtection="0"/>
    <xf numFmtId="197" fontId="83" fillId="0" borderId="0" applyFill="0" applyBorder="0" applyAlignment="0" applyProtection="0">
      <alignment horizontal="left" vertical="top"/>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38" fontId="91" fillId="0" borderId="21" applyBorder="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83" fillId="65" borderId="0" applyNumberFormat="0" applyFont="0" applyBorder="0" applyAlignment="0" applyProtection="0">
      <alignment horizontal="left" vertical="top" wrapText="1"/>
    </xf>
    <xf numFmtId="0" fontId="92" fillId="66" borderId="0"/>
    <xf numFmtId="0" fontId="90" fillId="0" borderId="0"/>
    <xf numFmtId="0" fontId="93" fillId="0" borderId="35" applyNumberFormat="0" applyFill="0" applyProtection="0">
      <alignment horizontal="center" vertical="top"/>
    </xf>
    <xf numFmtId="0" fontId="92" fillId="66" borderId="38"/>
    <xf numFmtId="0" fontId="92" fillId="66" borderId="38"/>
    <xf numFmtId="0" fontId="94" fillId="67" borderId="0"/>
    <xf numFmtId="0" fontId="3" fillId="68" borderId="9">
      <protection locked="0"/>
    </xf>
    <xf numFmtId="0" fontId="3" fillId="68" borderId="9">
      <protection locked="0"/>
    </xf>
    <xf numFmtId="199" fontId="3" fillId="0" borderId="0" applyFont="0" applyFill="0" applyBorder="0" applyAlignment="0" applyProtection="0"/>
    <xf numFmtId="199" fontId="3" fillId="0" borderId="0" applyFont="0" applyFill="0" applyBorder="0" applyAlignment="0" applyProtection="0"/>
    <xf numFmtId="0" fontId="95" fillId="0" borderId="0" applyNumberFormat="0" applyFill="0" applyBorder="0" applyAlignment="0" applyProtection="0"/>
    <xf numFmtId="0" fontId="53"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83" fillId="0" borderId="39" applyNumberFormat="0" applyFill="0" applyProtection="0">
      <alignment horizontal="left" vertical="top" wrapText="1"/>
    </xf>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0" fontId="97" fillId="66" borderId="40"/>
    <xf numFmtId="0" fontId="97" fillId="66" borderId="38"/>
    <xf numFmtId="0" fontId="97" fillId="69" borderId="38"/>
    <xf numFmtId="200" fontId="98" fillId="70" borderId="29"/>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0" fontId="99" fillId="71" borderId="0" applyNumberFormat="0" applyBorder="0" applyAlignment="0" applyProtection="0"/>
    <xf numFmtId="0" fontId="54" fillId="4" borderId="0" applyNumberFormat="0" applyBorder="0" applyAlignment="0" applyProtection="0"/>
    <xf numFmtId="0" fontId="100" fillId="71" borderId="0" applyNumberFormat="0" applyBorder="0" applyAlignment="0" applyProtection="0"/>
    <xf numFmtId="0" fontId="100" fillId="71"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38" fontId="14" fillId="25" borderId="0" applyNumberFormat="0" applyBorder="0" applyAlignment="0" applyProtection="0"/>
    <xf numFmtId="38" fontId="14" fillId="25" borderId="0" applyNumberFormat="0" applyBorder="0" applyAlignment="0" applyProtection="0"/>
    <xf numFmtId="0" fontId="51" fillId="0" borderId="0" applyNumberFormat="0" applyFill="0" applyBorder="0" applyAlignment="0" applyProtection="0">
      <alignment horizontal="left" vertical="top" wrapText="1"/>
    </xf>
    <xf numFmtId="0" fontId="101" fillId="0" borderId="0" applyNumberFormat="0" applyFill="0" applyBorder="0" applyAlignment="0" applyProtection="0">
      <alignment horizontal="left" vertical="top"/>
    </xf>
    <xf numFmtId="0" fontId="102" fillId="0" borderId="0" applyNumberFormat="0" applyFill="0" applyBorder="0" applyAlignment="0" applyProtection="0">
      <alignment horizontal="left" vertical="top"/>
    </xf>
    <xf numFmtId="0" fontId="101" fillId="0" borderId="0" applyNumberFormat="0" applyFill="0" applyBorder="0" applyAlignment="0" applyProtection="0">
      <alignment horizontal="left" vertical="top"/>
    </xf>
    <xf numFmtId="0" fontId="103" fillId="0" borderId="41" applyNumberFormat="0" applyFill="0" applyBorder="0" applyAlignment="0">
      <alignment horizontal="centerContinuous"/>
    </xf>
    <xf numFmtId="0" fontId="9" fillId="0" borderId="0"/>
    <xf numFmtId="0" fontId="104" fillId="0" borderId="42" applyNumberFormat="0" applyFill="0" applyAlignment="0" applyProtection="0"/>
    <xf numFmtId="0" fontId="9" fillId="0" borderId="0"/>
    <xf numFmtId="0" fontId="105" fillId="0" borderId="43" applyNumberFormat="0" applyFill="0" applyAlignment="0" applyProtection="0"/>
    <xf numFmtId="0" fontId="106" fillId="0" borderId="43" applyNumberFormat="0" applyFill="0" applyAlignment="0" applyProtection="0"/>
    <xf numFmtId="0" fontId="106" fillId="0" borderId="43" applyNumberFormat="0" applyFill="0" applyAlignment="0" applyProtection="0"/>
    <xf numFmtId="0" fontId="9" fillId="0" borderId="0"/>
    <xf numFmtId="0" fontId="9" fillId="0" borderId="0"/>
    <xf numFmtId="0" fontId="9" fillId="0" borderId="0"/>
    <xf numFmtId="0" fontId="9" fillId="0" borderId="0"/>
    <xf numFmtId="0" fontId="9" fillId="0" borderId="0"/>
    <xf numFmtId="0" fontId="106" fillId="0" borderId="43" applyNumberFormat="0" applyFill="0" applyAlignment="0" applyProtection="0"/>
    <xf numFmtId="0" fontId="9" fillId="0" borderId="0"/>
    <xf numFmtId="0" fontId="9" fillId="0" borderId="0"/>
    <xf numFmtId="0" fontId="7" fillId="0" borderId="0"/>
    <xf numFmtId="0" fontId="107" fillId="0" borderId="44" applyNumberFormat="0" applyFill="0" applyAlignment="0" applyProtection="0"/>
    <xf numFmtId="0" fontId="7" fillId="0" borderId="0"/>
    <xf numFmtId="0" fontId="108" fillId="0" borderId="45" applyNumberFormat="0" applyFill="0" applyAlignment="0" applyProtection="0"/>
    <xf numFmtId="0" fontId="109" fillId="0" borderId="45" applyNumberFormat="0" applyFill="0" applyAlignment="0" applyProtection="0"/>
    <xf numFmtId="0" fontId="109" fillId="0" borderId="45" applyNumberFormat="0" applyFill="0" applyAlignment="0" applyProtection="0"/>
    <xf numFmtId="0" fontId="7" fillId="0" borderId="0"/>
    <xf numFmtId="0" fontId="7" fillId="0" borderId="0"/>
    <xf numFmtId="0" fontId="7" fillId="0" borderId="0"/>
    <xf numFmtId="0" fontId="7" fillId="0" borderId="0"/>
    <xf numFmtId="0" fontId="7" fillId="0" borderId="0"/>
    <xf numFmtId="0" fontId="109" fillId="0" borderId="45" applyNumberFormat="0" applyFill="0" applyAlignment="0" applyProtection="0"/>
    <xf numFmtId="0" fontId="7" fillId="0" borderId="0"/>
    <xf numFmtId="0" fontId="7" fillId="0" borderId="0"/>
    <xf numFmtId="0" fontId="10" fillId="0" borderId="0"/>
    <xf numFmtId="0" fontId="10" fillId="0" borderId="0"/>
    <xf numFmtId="0" fontId="55" fillId="0" borderId="46" applyNumberFormat="0" applyFill="0" applyAlignment="0" applyProtection="0"/>
    <xf numFmtId="0" fontId="10" fillId="0" borderId="0"/>
    <xf numFmtId="0" fontId="10" fillId="0" borderId="0"/>
    <xf numFmtId="0" fontId="110" fillId="0" borderId="47" applyNumberFormat="0" applyFill="0" applyAlignment="0" applyProtection="0"/>
    <xf numFmtId="0" fontId="111" fillId="0" borderId="47" applyNumberFormat="0" applyFill="0" applyAlignment="0" applyProtection="0"/>
    <xf numFmtId="0" fontId="110" fillId="0" borderId="47"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0" fillId="0" borderId="47" applyNumberFormat="0" applyFill="0" applyAlignment="0" applyProtection="0"/>
    <xf numFmtId="0" fontId="110" fillId="0" borderId="47" applyNumberFormat="0" applyFill="0" applyAlignment="0" applyProtection="0"/>
    <xf numFmtId="0" fontId="10" fillId="0" borderId="0"/>
    <xf numFmtId="0" fontId="111" fillId="0" borderId="0" applyNumberFormat="0" applyFill="0" applyBorder="0" applyAlignment="0" applyProtection="0"/>
    <xf numFmtId="0" fontId="55"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90" fillId="0" borderId="0"/>
    <xf numFmtId="201" fontId="73" fillId="72" borderId="9" applyAlignment="0"/>
    <xf numFmtId="0" fontId="112" fillId="0" borderId="0" applyNumberFormat="0" applyFill="0" applyBorder="0" applyAlignment="0" applyProtection="0"/>
    <xf numFmtId="0" fontId="69"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112" fillId="0" borderId="0" applyNumberFormat="0" applyFill="0" applyBorder="0" applyAlignment="0" applyProtection="0"/>
    <xf numFmtId="0" fontId="83" fillId="0" borderId="48" applyNumberFormat="0" applyFont="0" applyFill="0" applyProtection="0">
      <alignment horizontal="center" vertical="top"/>
    </xf>
    <xf numFmtId="10" fontId="14" fillId="73" borderId="9" applyNumberFormat="0" applyBorder="0" applyAlignment="0" applyProtection="0"/>
    <xf numFmtId="10" fontId="14" fillId="73" borderId="9" applyNumberFormat="0" applyBorder="0" applyAlignment="0" applyProtection="0"/>
    <xf numFmtId="0" fontId="56" fillId="7" borderId="2" applyNumberFormat="0" applyAlignment="0" applyProtection="0"/>
    <xf numFmtId="0" fontId="56" fillId="7" borderId="2" applyNumberFormat="0" applyAlignment="0" applyProtection="0"/>
    <xf numFmtId="0" fontId="56" fillId="7" borderId="2" applyNumberFormat="0" applyAlignment="0" applyProtection="0"/>
    <xf numFmtId="0" fontId="56" fillId="7" borderId="2" applyNumberFormat="0" applyAlignment="0" applyProtection="0"/>
    <xf numFmtId="0" fontId="56" fillId="7" borderId="2" applyNumberFormat="0" applyAlignment="0" applyProtection="0"/>
    <xf numFmtId="0" fontId="56" fillId="7" borderId="2" applyNumberFormat="0" applyAlignment="0" applyProtection="0"/>
    <xf numFmtId="0" fontId="56" fillId="7" borderId="2" applyNumberFormat="0" applyAlignment="0" applyProtection="0"/>
    <xf numFmtId="0" fontId="56" fillId="7" borderId="2" applyNumberFormat="0" applyAlignment="0" applyProtection="0"/>
    <xf numFmtId="0" fontId="56" fillId="7" borderId="2" applyNumberFormat="0" applyAlignment="0" applyProtection="0"/>
    <xf numFmtId="0" fontId="56" fillId="7" borderId="2" applyNumberFormat="0" applyAlignment="0" applyProtection="0"/>
    <xf numFmtId="0" fontId="113" fillId="74" borderId="36" applyNumberFormat="0" applyAlignment="0" applyProtection="0"/>
    <xf numFmtId="0" fontId="56" fillId="7" borderId="2" applyNumberFormat="0" applyAlignment="0" applyProtection="0"/>
    <xf numFmtId="0" fontId="114" fillId="74" borderId="36" applyNumberFormat="0" applyAlignment="0" applyProtection="0"/>
    <xf numFmtId="0" fontId="56" fillId="7" borderId="2" applyNumberFormat="0" applyAlignment="0" applyProtection="0"/>
    <xf numFmtId="0" fontId="114" fillId="74" borderId="36" applyNumberFormat="0" applyAlignment="0" applyProtection="0"/>
    <xf numFmtId="0" fontId="56" fillId="7" borderId="2" applyNumberFormat="0" applyAlignment="0" applyProtection="0"/>
    <xf numFmtId="0" fontId="56" fillId="7" borderId="2" applyNumberFormat="0" applyAlignment="0" applyProtection="0"/>
    <xf numFmtId="0" fontId="56" fillId="7" borderId="2" applyNumberFormat="0" applyAlignment="0" applyProtection="0"/>
    <xf numFmtId="0" fontId="56" fillId="7" borderId="2" applyNumberFormat="0" applyAlignment="0" applyProtection="0"/>
    <xf numFmtId="0" fontId="114" fillId="74" borderId="36" applyNumberFormat="0" applyAlignment="0" applyProtection="0"/>
    <xf numFmtId="0" fontId="56" fillId="7" borderId="2" applyNumberFormat="0" applyAlignment="0" applyProtection="0"/>
    <xf numFmtId="0" fontId="114" fillId="74" borderId="36" applyNumberFormat="0" applyAlignment="0" applyProtection="0"/>
    <xf numFmtId="0" fontId="56" fillId="7" borderId="2" applyNumberFormat="0" applyAlignment="0" applyProtection="0"/>
    <xf numFmtId="0" fontId="114" fillId="74" borderId="36" applyNumberFormat="0" applyAlignment="0" applyProtection="0"/>
    <xf numFmtId="0" fontId="56" fillId="7" borderId="2" applyNumberFormat="0" applyAlignment="0" applyProtection="0"/>
    <xf numFmtId="0" fontId="114" fillId="74" borderId="36" applyNumberFormat="0" applyAlignment="0" applyProtection="0"/>
    <xf numFmtId="0" fontId="56" fillId="7" borderId="2" applyNumberFormat="0" applyAlignment="0" applyProtection="0"/>
    <xf numFmtId="0" fontId="56" fillId="7" borderId="2" applyNumberFormat="0" applyAlignment="0" applyProtection="0"/>
    <xf numFmtId="0" fontId="56" fillId="7" borderId="2" applyNumberFormat="0" applyAlignment="0" applyProtection="0"/>
    <xf numFmtId="0" fontId="56" fillId="7" borderId="2" applyNumberFormat="0" applyAlignment="0" applyProtection="0"/>
    <xf numFmtId="202" fontId="3" fillId="0" borderId="49" applyNumberFormat="0" applyFont="0" applyFill="0" applyAlignment="0" applyProtection="0"/>
    <xf numFmtId="202" fontId="3" fillId="0" borderId="49" applyNumberFormat="0" applyFont="0" applyFill="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0" fontId="83" fillId="0" borderId="50" applyNumberFormat="0" applyFont="0" applyFill="0" applyAlignment="0" applyProtection="0">
      <alignment horizontal="left" vertical="top" wrapText="1"/>
    </xf>
    <xf numFmtId="0" fontId="115" fillId="0" borderId="51" applyNumberFormat="0" applyFill="0" applyAlignment="0" applyProtection="0"/>
    <xf numFmtId="0" fontId="57" fillId="0" borderId="4" applyNumberFormat="0" applyFill="0" applyAlignment="0" applyProtection="0"/>
    <xf numFmtId="0" fontId="116" fillId="0" borderId="51" applyNumberFormat="0" applyFill="0" applyAlignment="0" applyProtection="0"/>
    <xf numFmtId="0" fontId="116" fillId="0" borderId="51" applyNumberFormat="0" applyFill="0" applyAlignment="0" applyProtection="0"/>
    <xf numFmtId="0" fontId="57" fillId="0" borderId="4" applyNumberFormat="0" applyFill="0" applyAlignment="0" applyProtection="0"/>
    <xf numFmtId="0" fontId="57" fillId="0" borderId="4" applyNumberFormat="0" applyFill="0" applyAlignment="0" applyProtection="0"/>
    <xf numFmtId="0" fontId="57" fillId="0" borderId="4" applyNumberFormat="0" applyFill="0" applyAlignment="0" applyProtection="0"/>
    <xf numFmtId="0" fontId="117" fillId="0" borderId="52"/>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8" fontId="6" fillId="0" borderId="0" applyFont="0" applyFill="0" applyBorder="0" applyAlignment="0" applyProtection="0"/>
    <xf numFmtId="188" fontId="6" fillId="0" borderId="0" applyFont="0" applyFill="0" applyBorder="0" applyAlignment="0" applyProtection="0"/>
    <xf numFmtId="188" fontId="6" fillId="0" borderId="0" applyFont="0" applyFill="0" applyBorder="0" applyAlignment="0" applyProtection="0"/>
    <xf numFmtId="188" fontId="6" fillId="0" borderId="0" applyFont="0" applyFill="0" applyBorder="0" applyAlignment="0" applyProtection="0"/>
    <xf numFmtId="188" fontId="6" fillId="0" borderId="0" applyFont="0" applyFill="0" applyBorder="0" applyAlignment="0" applyProtection="0"/>
    <xf numFmtId="188" fontId="6" fillId="0" borderId="0" applyFont="0" applyFill="0" applyBorder="0" applyAlignment="0" applyProtection="0"/>
    <xf numFmtId="188" fontId="6" fillId="0" borderId="0" applyFont="0" applyFill="0" applyBorder="0" applyAlignment="0" applyProtection="0"/>
    <xf numFmtId="188" fontId="6" fillId="0" borderId="0" applyFont="0" applyFill="0" applyBorder="0" applyAlignment="0" applyProtection="0"/>
    <xf numFmtId="188" fontId="6" fillId="0" borderId="0" applyFont="0" applyFill="0" applyBorder="0" applyAlignment="0" applyProtection="0"/>
    <xf numFmtId="188" fontId="6" fillId="0" borderId="0" applyFont="0" applyFill="0" applyBorder="0" applyAlignment="0" applyProtection="0"/>
    <xf numFmtId="188"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0" fontId="118" fillId="75" borderId="0" applyNumberFormat="0" applyBorder="0" applyProtection="0"/>
    <xf numFmtId="203" fontId="3" fillId="0" borderId="0" applyFont="0" applyFill="0" applyBorder="0" applyAlignment="0" applyProtection="0"/>
    <xf numFmtId="204" fontId="3"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0" fontId="119" fillId="76" borderId="0" applyNumberFormat="0" applyBorder="0" applyAlignment="0" applyProtection="0"/>
    <xf numFmtId="0" fontId="59" fillId="22" borderId="0" applyNumberFormat="0" applyBorder="0" applyAlignment="0" applyProtection="0"/>
    <xf numFmtId="0" fontId="120" fillId="76" borderId="0" applyNumberFormat="0" applyBorder="0" applyAlignment="0" applyProtection="0"/>
    <xf numFmtId="0" fontId="119" fillId="76"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0" fontId="59" fillId="22" borderId="0" applyNumberFormat="0" applyBorder="0" applyAlignment="0" applyProtection="0"/>
    <xf numFmtId="200" fontId="121" fillId="0" borderId="0"/>
    <xf numFmtId="205" fontId="3" fillId="0" borderId="0"/>
    <xf numFmtId="0" fontId="77" fillId="0" borderId="0"/>
    <xf numFmtId="0" fontId="3" fillId="0" borderId="0"/>
    <xf numFmtId="0" fontId="3" fillId="0" borderId="0"/>
    <xf numFmtId="0" fontId="3" fillId="0" borderId="0"/>
    <xf numFmtId="0" fontId="77"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83" fillId="0" borderId="0">
      <alignment horizontal="left" vertical="top"/>
    </xf>
    <xf numFmtId="2" fontId="122" fillId="0" borderId="0" applyFill="0"/>
    <xf numFmtId="0" fontId="83" fillId="0" borderId="0" applyBorder="0">
      <alignment horizontal="left" vertical="top"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 fontId="122" fillId="0" borderId="0" applyFill="0"/>
    <xf numFmtId="0" fontId="3" fillId="0" borderId="0"/>
    <xf numFmtId="2" fontId="122" fillId="0" borderId="0" applyFill="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83" fillId="0" borderId="0">
      <alignment horizontal="left" vertical="top"/>
    </xf>
    <xf numFmtId="0" fontId="4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4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47"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4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7" fillId="0" borderId="0"/>
    <xf numFmtId="0" fontId="3" fillId="0" borderId="0"/>
    <xf numFmtId="0" fontId="3" fillId="0" borderId="0"/>
    <xf numFmtId="0" fontId="47"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3" fillId="0" borderId="0">
      <alignment wrapText="1"/>
    </xf>
    <xf numFmtId="0" fontId="3" fillId="0" borderId="0"/>
    <xf numFmtId="0" fontId="3" fillId="0" borderId="0"/>
    <xf numFmtId="0" fontId="123" fillId="0" borderId="0">
      <alignment wrapText="1"/>
    </xf>
    <xf numFmtId="0" fontId="3" fillId="0" borderId="0"/>
    <xf numFmtId="0" fontId="3" fillId="0" borderId="0"/>
    <xf numFmtId="0" fontId="123" fillId="0" borderId="0">
      <alignment wrapText="1"/>
    </xf>
    <xf numFmtId="0" fontId="3" fillId="0" borderId="0"/>
    <xf numFmtId="0" fontId="3" fillId="0" borderId="0"/>
    <xf numFmtId="0" fontId="123" fillId="0" borderId="0">
      <alignment wrapText="1"/>
    </xf>
    <xf numFmtId="0" fontId="3" fillId="0" borderId="0"/>
    <xf numFmtId="0" fontId="3" fillId="0" borderId="0"/>
    <xf numFmtId="0" fontId="123" fillId="0" borderId="0">
      <alignmen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7" fillId="0" borderId="0"/>
    <xf numFmtId="0" fontId="3" fillId="0" borderId="0"/>
    <xf numFmtId="0" fontId="47"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0" fillId="0" borderId="0"/>
    <xf numFmtId="0" fontId="6" fillId="0" borderId="0"/>
    <xf numFmtId="0" fontId="3" fillId="0" borderId="0"/>
    <xf numFmtId="0" fontId="77" fillId="77" borderId="53" applyNumberFormat="0" applyFont="0" applyAlignment="0" applyProtection="0"/>
    <xf numFmtId="0" fontId="2" fillId="77" borderId="53" applyNumberFormat="0" applyFont="0" applyAlignment="0" applyProtection="0"/>
    <xf numFmtId="0" fontId="3" fillId="23" borderId="6" applyNumberFormat="0" applyFont="0" applyAlignment="0" applyProtection="0"/>
    <xf numFmtId="0" fontId="2" fillId="77" borderId="53" applyNumberFormat="0" applyFont="0" applyAlignment="0" applyProtection="0"/>
    <xf numFmtId="0" fontId="2" fillId="77" borderId="53" applyNumberFormat="0" applyFont="0" applyAlignment="0" applyProtection="0"/>
    <xf numFmtId="0" fontId="2" fillId="77" borderId="53" applyNumberFormat="0" applyFont="0" applyAlignment="0" applyProtection="0"/>
    <xf numFmtId="0" fontId="2" fillId="77" borderId="53" applyNumberFormat="0" applyFont="0" applyAlignment="0" applyProtection="0"/>
    <xf numFmtId="0" fontId="2" fillId="77" borderId="53" applyNumberFormat="0" applyFont="0" applyAlignment="0" applyProtection="0"/>
    <xf numFmtId="0" fontId="3" fillId="23" borderId="6" applyNumberFormat="0" applyFont="0" applyAlignment="0" applyProtection="0"/>
    <xf numFmtId="0" fontId="2" fillId="77" borderId="53" applyNumberFormat="0" applyFont="0" applyAlignment="0" applyProtection="0"/>
    <xf numFmtId="0" fontId="47" fillId="77" borderId="53" applyNumberFormat="0" applyFont="0" applyAlignment="0" applyProtection="0"/>
    <xf numFmtId="0" fontId="2" fillId="77" borderId="53" applyNumberFormat="0" applyFont="0" applyAlignment="0" applyProtection="0"/>
    <xf numFmtId="0" fontId="2" fillId="77" borderId="53" applyNumberFormat="0" applyFont="0" applyAlignment="0" applyProtection="0"/>
    <xf numFmtId="0" fontId="2" fillId="77" borderId="53" applyNumberFormat="0" applyFont="0" applyAlignment="0" applyProtection="0"/>
    <xf numFmtId="0" fontId="2" fillId="77" borderId="53" applyNumberFormat="0" applyFont="0" applyAlignment="0" applyProtection="0"/>
    <xf numFmtId="0" fontId="2" fillId="77" borderId="53" applyNumberFormat="0" applyFont="0" applyAlignment="0" applyProtection="0"/>
    <xf numFmtId="0" fontId="47" fillId="77" borderId="53" applyNumberFormat="0" applyFont="0" applyAlignment="0" applyProtection="0"/>
    <xf numFmtId="0" fontId="47" fillId="77" borderId="53" applyNumberFormat="0" applyFont="0" applyAlignment="0" applyProtection="0"/>
    <xf numFmtId="0" fontId="47" fillId="77" borderId="53" applyNumberFormat="0" applyFont="0" applyAlignment="0" applyProtection="0"/>
    <xf numFmtId="0" fontId="47" fillId="77" borderId="53" applyNumberFormat="0" applyFont="0" applyAlignment="0" applyProtection="0"/>
    <xf numFmtId="0" fontId="47" fillId="23" borderId="6" applyNumberFormat="0" applyFont="0" applyAlignment="0" applyProtection="0"/>
    <xf numFmtId="0" fontId="2" fillId="77" borderId="53" applyNumberFormat="0" applyFont="0" applyAlignment="0" applyProtection="0"/>
    <xf numFmtId="0" fontId="3" fillId="23" borderId="6" applyNumberFormat="0" applyFont="0" applyAlignment="0" applyProtection="0"/>
    <xf numFmtId="0" fontId="2" fillId="77" borderId="53" applyNumberFormat="0" applyFont="0" applyAlignment="0" applyProtection="0"/>
    <xf numFmtId="0" fontId="2" fillId="77" borderId="53" applyNumberFormat="0" applyFont="0" applyAlignment="0" applyProtection="0"/>
    <xf numFmtId="0" fontId="2" fillId="77" borderId="53" applyNumberFormat="0" applyFont="0" applyAlignment="0" applyProtection="0"/>
    <xf numFmtId="0" fontId="2" fillId="77" borderId="53" applyNumberFormat="0" applyFont="0" applyAlignment="0" applyProtection="0"/>
    <xf numFmtId="0" fontId="2" fillId="77" borderId="53" applyNumberFormat="0" applyFont="0" applyAlignment="0" applyProtection="0"/>
    <xf numFmtId="0" fontId="2" fillId="77" borderId="53" applyNumberFormat="0" applyFont="0" applyAlignment="0" applyProtection="0"/>
    <xf numFmtId="0" fontId="2" fillId="77" borderId="53" applyNumberFormat="0" applyFont="0" applyAlignment="0" applyProtection="0"/>
    <xf numFmtId="0" fontId="2" fillId="77" borderId="53" applyNumberFormat="0" applyFont="0" applyAlignment="0" applyProtection="0"/>
    <xf numFmtId="0" fontId="2" fillId="77" borderId="53" applyNumberFormat="0" applyFont="0" applyAlignment="0" applyProtection="0"/>
    <xf numFmtId="0" fontId="2" fillId="77" borderId="53" applyNumberFormat="0" applyFont="0" applyAlignment="0" applyProtection="0"/>
    <xf numFmtId="0" fontId="2" fillId="77" borderId="53" applyNumberFormat="0" applyFont="0" applyAlignment="0" applyProtection="0"/>
    <xf numFmtId="0" fontId="3" fillId="23" borderId="6" applyNumberFormat="0" applyFont="0" applyAlignment="0" applyProtection="0"/>
    <xf numFmtId="0" fontId="3" fillId="23" borderId="6" applyNumberFormat="0" applyFont="0" applyAlignment="0" applyProtection="0"/>
    <xf numFmtId="0" fontId="3" fillId="23" borderId="6" applyNumberFormat="0" applyFont="0" applyAlignment="0" applyProtection="0"/>
    <xf numFmtId="0" fontId="3" fillId="23" borderId="6" applyNumberFormat="0" applyFont="0" applyAlignment="0" applyProtection="0"/>
    <xf numFmtId="0" fontId="2" fillId="77" borderId="53" applyNumberFormat="0" applyFont="0" applyAlignment="0" applyProtection="0"/>
    <xf numFmtId="0" fontId="2" fillId="77" borderId="53" applyNumberFormat="0" applyFont="0" applyAlignment="0" applyProtection="0"/>
    <xf numFmtId="0" fontId="2" fillId="77" borderId="53" applyNumberFormat="0" applyFont="0" applyAlignment="0" applyProtection="0"/>
    <xf numFmtId="0" fontId="2" fillId="77" borderId="53" applyNumberFormat="0" applyFont="0" applyAlignment="0" applyProtection="0"/>
    <xf numFmtId="0" fontId="2" fillId="77" borderId="53" applyNumberFormat="0" applyFont="0" applyAlignment="0" applyProtection="0"/>
    <xf numFmtId="0" fontId="2" fillId="77" borderId="53" applyNumberFormat="0" applyFont="0" applyAlignment="0" applyProtection="0"/>
    <xf numFmtId="0" fontId="2" fillId="77" borderId="53" applyNumberFormat="0" applyFont="0" applyAlignment="0" applyProtection="0"/>
    <xf numFmtId="0" fontId="2" fillId="77" borderId="53" applyNumberFormat="0" applyFont="0" applyAlignment="0" applyProtection="0"/>
    <xf numFmtId="0" fontId="2" fillId="77" borderId="53" applyNumberFormat="0" applyFont="0" applyAlignment="0" applyProtection="0"/>
    <xf numFmtId="0" fontId="2" fillId="77" borderId="53" applyNumberFormat="0" applyFont="0" applyAlignment="0" applyProtection="0"/>
    <xf numFmtId="38" fontId="124" fillId="0" borderId="0"/>
    <xf numFmtId="0" fontId="125" fillId="63" borderId="54" applyNumberFormat="0" applyAlignment="0" applyProtection="0"/>
    <xf numFmtId="0" fontId="60" fillId="20" borderId="7" applyNumberFormat="0" applyAlignment="0" applyProtection="0"/>
    <xf numFmtId="0" fontId="126" fillId="63" borderId="54" applyNumberFormat="0" applyAlignment="0" applyProtection="0"/>
    <xf numFmtId="0" fontId="126" fillId="63" borderId="54" applyNumberFormat="0" applyAlignment="0" applyProtection="0"/>
    <xf numFmtId="0" fontId="60" fillId="20" borderId="7" applyNumberFormat="0" applyAlignment="0" applyProtection="0"/>
    <xf numFmtId="0" fontId="60" fillId="20" borderId="7" applyNumberFormat="0" applyAlignment="0" applyProtection="0"/>
    <xf numFmtId="0" fontId="60" fillId="20" borderId="7" applyNumberFormat="0" applyAlignment="0" applyProtection="0"/>
    <xf numFmtId="0" fontId="127" fillId="0" borderId="0"/>
    <xf numFmtId="10" fontId="3"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90" fillId="0" borderId="0"/>
    <xf numFmtId="37" fontId="61" fillId="0" borderId="1">
      <alignment horizontal="left" vertical="center"/>
    </xf>
    <xf numFmtId="37" fontId="61" fillId="0" borderId="1">
      <alignment horizontal="left" vertical="center"/>
    </xf>
    <xf numFmtId="37" fontId="61" fillId="0" borderId="1">
      <alignment horizontal="left" vertical="center"/>
    </xf>
    <xf numFmtId="0" fontId="6" fillId="24" borderId="0" applyNumberFormat="0" applyFont="0" applyBorder="0" applyAlignment="0" applyProtection="0"/>
    <xf numFmtId="0" fontId="6" fillId="24" borderId="0" applyNumberFormat="0" applyFont="0" applyBorder="0" applyAlignment="0" applyProtection="0"/>
    <xf numFmtId="0" fontId="6" fillId="24" borderId="0" applyNumberFormat="0" applyFont="0" applyBorder="0" applyAlignment="0" applyProtection="0"/>
    <xf numFmtId="0" fontId="6" fillId="24" borderId="0" applyNumberFormat="0" applyFont="0" applyBorder="0" applyAlignment="0" applyProtection="0"/>
    <xf numFmtId="0" fontId="6" fillId="24" borderId="0" applyNumberFormat="0" applyFont="0" applyBorder="0" applyAlignment="0" applyProtection="0"/>
    <xf numFmtId="0" fontId="6" fillId="24" borderId="0" applyNumberFormat="0" applyFont="0" applyBorder="0" applyAlignment="0" applyProtection="0"/>
    <xf numFmtId="0" fontId="6" fillId="24" borderId="0" applyNumberFormat="0" applyFont="0" applyBorder="0" applyAlignment="0" applyProtection="0"/>
    <xf numFmtId="0" fontId="6" fillId="24" borderId="0" applyNumberFormat="0" applyFont="0" applyBorder="0" applyAlignment="0" applyProtection="0"/>
    <xf numFmtId="0" fontId="6" fillId="24" borderId="0" applyNumberFormat="0" applyFont="0" applyBorder="0" applyAlignment="0" applyProtection="0"/>
    <xf numFmtId="0" fontId="6" fillId="24" borderId="0" applyNumberFormat="0" applyFont="0" applyBorder="0" applyAlignment="0" applyProtection="0"/>
    <xf numFmtId="0" fontId="6" fillId="24" borderId="0" applyNumberFormat="0" applyFont="0" applyBorder="0" applyAlignment="0" applyProtection="0"/>
    <xf numFmtId="0" fontId="92" fillId="66" borderId="0"/>
    <xf numFmtId="0" fontId="83" fillId="0" borderId="55" applyNumberFormat="0" applyFont="0" applyFill="0" applyAlignment="0" applyProtection="0">
      <alignment horizontal="left" vertical="top" wrapText="1"/>
    </xf>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189" fontId="6" fillId="0" borderId="0" applyFont="0" applyFill="0" applyBorder="0" applyAlignment="0" applyProtection="0"/>
    <xf numFmtId="4" fontId="128" fillId="22" borderId="17" applyNumberFormat="0" applyProtection="0">
      <alignment vertical="center"/>
    </xf>
    <xf numFmtId="4" fontId="129" fillId="26" borderId="56" applyNumberFormat="0" applyProtection="0">
      <alignment vertical="center"/>
    </xf>
    <xf numFmtId="4" fontId="128" fillId="22" borderId="17" applyNumberFormat="0" applyProtection="0">
      <alignment horizontal="left" vertical="center" indent="1"/>
    </xf>
    <xf numFmtId="4" fontId="128" fillId="2" borderId="16" applyNumberFormat="0" applyProtection="0">
      <alignment horizontal="left"/>
    </xf>
    <xf numFmtId="4" fontId="130" fillId="78" borderId="56" applyNumberFormat="0" applyProtection="0">
      <alignment horizontal="right" vertical="center"/>
    </xf>
    <xf numFmtId="4" fontId="130" fillId="79" borderId="56" applyNumberFormat="0" applyProtection="0">
      <alignment horizontal="right" vertical="center"/>
    </xf>
    <xf numFmtId="4" fontId="130" fillId="80" borderId="56" applyNumberFormat="0" applyProtection="0">
      <alignment horizontal="right" vertical="center"/>
    </xf>
    <xf numFmtId="4" fontId="130" fillId="81" borderId="56" applyNumberFormat="0" applyProtection="0">
      <alignment horizontal="right" vertical="center"/>
    </xf>
    <xf numFmtId="4" fontId="130" fillId="27" borderId="56" applyNumberFormat="0" applyProtection="0">
      <alignment horizontal="right" vertical="center"/>
    </xf>
    <xf numFmtId="4" fontId="130" fillId="82" borderId="56" applyNumberFormat="0" applyProtection="0">
      <alignment horizontal="right" vertical="center"/>
    </xf>
    <xf numFmtId="4" fontId="130" fillId="83" borderId="56" applyNumberFormat="0" applyProtection="0">
      <alignment horizontal="right" vertical="center"/>
    </xf>
    <xf numFmtId="4" fontId="130" fillId="84" borderId="56" applyNumberFormat="0" applyProtection="0">
      <alignment horizontal="right" vertical="center"/>
    </xf>
    <xf numFmtId="4" fontId="130" fillId="85" borderId="56" applyNumberFormat="0" applyProtection="0">
      <alignment horizontal="right" vertical="center"/>
    </xf>
    <xf numFmtId="4" fontId="128" fillId="86" borderId="57" applyNumberFormat="0" applyProtection="0">
      <alignment horizontal="left" vertical="center" indent="1"/>
    </xf>
    <xf numFmtId="4" fontId="128" fillId="5" borderId="0" applyNumberFormat="0" applyProtection="0">
      <alignment horizontal="left" vertical="center" indent="1"/>
    </xf>
    <xf numFmtId="4" fontId="131" fillId="87" borderId="0" applyNumberFormat="0" applyProtection="0">
      <alignment horizontal="left" vertical="center" indent="1"/>
    </xf>
    <xf numFmtId="4" fontId="130" fillId="29" borderId="56" applyNumberFormat="0" applyProtection="0">
      <alignment horizontal="right" vertical="center"/>
    </xf>
    <xf numFmtId="4" fontId="132" fillId="29" borderId="0" applyNumberFormat="0" applyProtection="0">
      <alignment horizontal="left" vertical="center" indent="1"/>
    </xf>
    <xf numFmtId="4" fontId="132" fillId="87" borderId="0" applyNumberFormat="0" applyProtection="0">
      <alignment horizontal="left" vertical="center" indent="1"/>
    </xf>
    <xf numFmtId="4" fontId="130" fillId="30" borderId="56" applyNumberFormat="0" applyProtection="0">
      <alignment vertical="center"/>
    </xf>
    <xf numFmtId="4" fontId="133" fillId="30" borderId="56" applyNumberFormat="0" applyProtection="0">
      <alignment vertical="center"/>
    </xf>
    <xf numFmtId="4" fontId="131" fillId="29" borderId="58" applyNumberFormat="0" applyProtection="0">
      <alignment horizontal="left" vertical="center" indent="1"/>
    </xf>
    <xf numFmtId="4" fontId="134" fillId="66" borderId="9" applyNumberFormat="0" applyProtection="0">
      <alignment horizontal="right" vertical="center"/>
    </xf>
    <xf numFmtId="4" fontId="133" fillId="30" borderId="56" applyNumberFormat="0" applyProtection="0">
      <alignment horizontal="right" vertical="center"/>
    </xf>
    <xf numFmtId="4" fontId="135" fillId="23" borderId="59" applyNumberFormat="0" applyProtection="0">
      <alignment horizontal="left" vertical="center" indent="1"/>
    </xf>
    <xf numFmtId="4" fontId="136" fillId="88" borderId="58" applyNumberFormat="0" applyProtection="0">
      <alignment horizontal="left" vertical="center" indent="1"/>
    </xf>
    <xf numFmtId="4" fontId="137" fillId="30" borderId="56" applyNumberFormat="0" applyProtection="0">
      <alignment horizontal="right" vertical="center"/>
    </xf>
    <xf numFmtId="0" fontId="3" fillId="0" borderId="0"/>
    <xf numFmtId="197" fontId="138" fillId="89" borderId="0" applyBorder="0" applyAlignment="0" applyProtection="0">
      <alignment horizontal="left" vertical="top" wrapText="1"/>
    </xf>
    <xf numFmtId="0" fontId="62"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8" applyNumberFormat="0" applyFill="0" applyAlignment="0" applyProtection="0"/>
    <xf numFmtId="0" fontId="140" fillId="0" borderId="60" applyNumberFormat="0" applyFill="0" applyAlignment="0" applyProtection="0"/>
    <xf numFmtId="0" fontId="141" fillId="0" borderId="60" applyNumberFormat="0" applyFill="0" applyAlignment="0" applyProtection="0"/>
    <xf numFmtId="197" fontId="142" fillId="0" borderId="61" applyFill="0" applyAlignment="0" applyProtection="0">
      <alignment horizontal="left" vertical="top"/>
    </xf>
    <xf numFmtId="0" fontId="141" fillId="0" borderId="60"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90" fillId="0" borderId="0"/>
    <xf numFmtId="0" fontId="3" fillId="0" borderId="62" applyNumberFormat="0" applyFont="0" applyFill="0" applyAlignment="0" applyProtection="0"/>
    <xf numFmtId="0" fontId="3" fillId="0" borderId="62" applyNumberFormat="0" applyFont="0" applyFill="0" applyAlignment="0" applyProtection="0"/>
    <xf numFmtId="206" fontId="3" fillId="0" borderId="0" applyFont="0" applyFill="0" applyBorder="0" applyAlignment="0" applyProtection="0"/>
    <xf numFmtId="168" fontId="3" fillId="0" borderId="0" applyFont="0" applyFill="0" applyBorder="0" applyAlignment="0" applyProtection="0"/>
    <xf numFmtId="0" fontId="13" fillId="0" borderId="0"/>
    <xf numFmtId="0" fontId="143" fillId="90" borderId="10" applyNumberFormat="0" applyBorder="0" applyAlignment="0" applyProtection="0">
      <protection locked="0"/>
    </xf>
    <xf numFmtId="207" fontId="18" fillId="0" borderId="19" applyNumberFormat="0" applyFill="0" applyBorder="0" applyAlignment="0">
      <protection locked="0"/>
    </xf>
    <xf numFmtId="167" fontId="3" fillId="0" borderId="0" applyFont="0" applyFill="0" applyBorder="0" applyAlignment="0" applyProtection="0"/>
    <xf numFmtId="164" fontId="3" fillId="0" borderId="0" applyFont="0" applyFill="0" applyBorder="0" applyAlignment="0" applyProtection="0"/>
    <xf numFmtId="0" fontId="67" fillId="0" borderId="0" applyNumberFormat="0" applyFill="0" applyBorder="0" applyAlignment="0" applyProtection="0"/>
    <xf numFmtId="0" fontId="6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 fillId="0" borderId="0"/>
    <xf numFmtId="0" fontId="132" fillId="0" borderId="0"/>
  </cellStyleXfs>
  <cellXfs count="781">
    <xf numFmtId="0" fontId="0" fillId="0" borderId="0" xfId="0"/>
    <xf numFmtId="169" fontId="0" fillId="0" borderId="0" xfId="0" applyNumberFormat="1" applyAlignment="1">
      <alignment horizontal="center"/>
    </xf>
    <xf numFmtId="1" fontId="0" fillId="0" borderId="0" xfId="0" applyNumberFormat="1" applyAlignment="1">
      <alignment horizontal="center"/>
    </xf>
    <xf numFmtId="3" fontId="0" fillId="0" borderId="0" xfId="0" applyNumberFormat="1" applyAlignment="1">
      <alignment horizontal="center"/>
    </xf>
    <xf numFmtId="170" fontId="0" fillId="0" borderId="0" xfId="0" applyNumberFormat="1" applyAlignment="1">
      <alignment horizontal="center"/>
    </xf>
    <xf numFmtId="0" fontId="5" fillId="0" borderId="0" xfId="66" applyFont="1" applyBorder="1"/>
    <xf numFmtId="0" fontId="5" fillId="0" borderId="0" xfId="66" applyFont="1"/>
    <xf numFmtId="1" fontId="5" fillId="0" borderId="0" xfId="66" applyNumberFormat="1" applyFont="1" applyBorder="1"/>
    <xf numFmtId="0" fontId="7" fillId="0" borderId="0" xfId="66" applyFont="1" applyBorder="1" applyAlignment="1">
      <alignment horizontal="center"/>
    </xf>
    <xf numFmtId="0" fontId="5" fillId="0" borderId="0" xfId="66" applyFont="1" applyBorder="1" applyAlignment="1"/>
    <xf numFmtId="1" fontId="4" fillId="25" borderId="9" xfId="66" applyNumberFormat="1" applyFont="1" applyFill="1" applyBorder="1" applyAlignment="1">
      <alignment horizontal="center"/>
    </xf>
    <xf numFmtId="0" fontId="4" fillId="25" borderId="9" xfId="66" applyFont="1" applyFill="1" applyBorder="1" applyAlignment="1">
      <alignment horizontal="center"/>
    </xf>
    <xf numFmtId="169" fontId="4" fillId="25" borderId="9" xfId="66" applyNumberFormat="1" applyFont="1" applyFill="1" applyBorder="1" applyAlignment="1">
      <alignment horizontal="center"/>
    </xf>
    <xf numFmtId="3" fontId="4" fillId="25" borderId="9" xfId="66" applyNumberFormat="1" applyFont="1" applyFill="1" applyBorder="1" applyAlignment="1">
      <alignment horizontal="center"/>
    </xf>
    <xf numFmtId="172" fontId="4" fillId="25" borderId="9" xfId="66" applyNumberFormat="1" applyFont="1" applyFill="1" applyBorder="1" applyAlignment="1">
      <alignment horizontal="center"/>
    </xf>
    <xf numFmtId="169" fontId="4" fillId="0" borderId="9" xfId="66" applyNumberFormat="1" applyFont="1" applyFill="1" applyBorder="1" applyAlignment="1">
      <alignment horizontal="center"/>
    </xf>
    <xf numFmtId="172" fontId="4" fillId="0" borderId="9" xfId="66" applyNumberFormat="1" applyFont="1" applyFill="1" applyBorder="1" applyAlignment="1">
      <alignment horizontal="center"/>
    </xf>
    <xf numFmtId="0" fontId="4" fillId="26" borderId="9" xfId="66" applyFont="1" applyFill="1" applyBorder="1" applyAlignment="1">
      <alignment horizontal="center"/>
    </xf>
    <xf numFmtId="169" fontId="4" fillId="26" borderId="9" xfId="66" applyNumberFormat="1" applyFont="1" applyFill="1" applyBorder="1" applyAlignment="1">
      <alignment horizontal="center"/>
    </xf>
    <xf numFmtId="3" fontId="4" fillId="26" borderId="9" xfId="66" applyNumberFormat="1" applyFont="1" applyFill="1" applyBorder="1" applyAlignment="1">
      <alignment horizontal="center"/>
    </xf>
    <xf numFmtId="0" fontId="5" fillId="0" borderId="9" xfId="66" applyFont="1" applyFill="1" applyBorder="1" applyAlignment="1">
      <alignment horizontal="center"/>
    </xf>
    <xf numFmtId="170" fontId="5" fillId="0" borderId="9" xfId="66" applyNumberFormat="1" applyFont="1" applyFill="1" applyBorder="1" applyAlignment="1">
      <alignment horizontal="center"/>
    </xf>
    <xf numFmtId="172" fontId="5" fillId="0" borderId="9" xfId="66" applyNumberFormat="1" applyFont="1" applyFill="1" applyBorder="1" applyAlignment="1">
      <alignment horizontal="center"/>
    </xf>
    <xf numFmtId="0" fontId="11" fillId="27" borderId="9" xfId="66" applyFont="1" applyFill="1" applyBorder="1" applyAlignment="1">
      <alignment horizontal="center"/>
    </xf>
    <xf numFmtId="0" fontId="8" fillId="27" borderId="9" xfId="66" applyNumberFormat="1" applyFont="1" applyFill="1" applyBorder="1" applyAlignment="1">
      <alignment horizontal="center"/>
    </xf>
    <xf numFmtId="170" fontId="8" fillId="27" borderId="9" xfId="66" applyNumberFormat="1" applyFont="1" applyFill="1" applyBorder="1" applyAlignment="1">
      <alignment horizontal="center"/>
    </xf>
    <xf numFmtId="172" fontId="8" fillId="27" borderId="9" xfId="66" applyNumberFormat="1" applyFont="1" applyFill="1" applyBorder="1" applyAlignment="1">
      <alignment horizontal="center"/>
    </xf>
    <xf numFmtId="169" fontId="4" fillId="0" borderId="9" xfId="66" applyNumberFormat="1" applyFont="1" applyFill="1" applyBorder="1" applyAlignment="1">
      <alignment horizontal="left"/>
    </xf>
    <xf numFmtId="169" fontId="5" fillId="0" borderId="9" xfId="66" applyNumberFormat="1" applyFont="1" applyFill="1" applyBorder="1" applyAlignment="1">
      <alignment horizontal="center"/>
    </xf>
    <xf numFmtId="1" fontId="5" fillId="0" borderId="0" xfId="66" applyNumberFormat="1" applyFont="1"/>
    <xf numFmtId="0" fontId="5" fillId="25" borderId="9" xfId="66" applyFont="1" applyFill="1" applyBorder="1" applyAlignment="1">
      <alignment horizontal="center"/>
    </xf>
    <xf numFmtId="169" fontId="5" fillId="25" borderId="9" xfId="66" applyNumberFormat="1" applyFont="1" applyFill="1" applyBorder="1" applyAlignment="1">
      <alignment horizontal="center"/>
    </xf>
    <xf numFmtId="170" fontId="5" fillId="25" borderId="9" xfId="66" applyNumberFormat="1" applyFont="1" applyFill="1" applyBorder="1" applyAlignment="1">
      <alignment horizontal="center"/>
    </xf>
    <xf numFmtId="0" fontId="5" fillId="0" borderId="9" xfId="66" applyFont="1" applyBorder="1" applyAlignment="1">
      <alignment wrapText="1"/>
    </xf>
    <xf numFmtId="1" fontId="0" fillId="0" borderId="9" xfId="0" applyNumberFormat="1" applyBorder="1" applyAlignment="1">
      <alignment horizontal="center"/>
    </xf>
    <xf numFmtId="3" fontId="0" fillId="0" borderId="9" xfId="0" applyNumberFormat="1" applyBorder="1" applyAlignment="1">
      <alignment horizontal="center"/>
    </xf>
    <xf numFmtId="170" fontId="0" fillId="0" borderId="9" xfId="0" applyNumberFormat="1" applyBorder="1" applyAlignment="1">
      <alignment horizontal="center"/>
    </xf>
    <xf numFmtId="169" fontId="0" fillId="0" borderId="9" xfId="0" applyNumberFormat="1" applyBorder="1" applyAlignment="1">
      <alignment horizontal="center"/>
    </xf>
    <xf numFmtId="0" fontId="5" fillId="0" borderId="9" xfId="0" applyFont="1" applyBorder="1" applyAlignment="1">
      <alignment horizontal="center"/>
    </xf>
    <xf numFmtId="3" fontId="5" fillId="0" borderId="9" xfId="0" applyNumberFormat="1" applyFont="1" applyBorder="1" applyAlignment="1">
      <alignment horizontal="center"/>
    </xf>
    <xf numFmtId="170" fontId="5" fillId="0" borderId="9" xfId="0" applyNumberFormat="1" applyFont="1" applyBorder="1" applyAlignment="1">
      <alignment horizontal="center"/>
    </xf>
    <xf numFmtId="0" fontId="5" fillId="25" borderId="9" xfId="0" applyFont="1" applyFill="1" applyBorder="1" applyAlignment="1">
      <alignment horizontal="center"/>
    </xf>
    <xf numFmtId="3" fontId="5" fillId="25" borderId="9" xfId="0" applyNumberFormat="1" applyFont="1" applyFill="1" applyBorder="1" applyAlignment="1">
      <alignment horizontal="center"/>
    </xf>
    <xf numFmtId="170" fontId="5" fillId="25" borderId="9" xfId="0" applyNumberFormat="1" applyFont="1" applyFill="1" applyBorder="1" applyAlignment="1">
      <alignment horizontal="center"/>
    </xf>
    <xf numFmtId="0" fontId="5" fillId="25" borderId="9" xfId="0" applyFont="1" applyFill="1" applyBorder="1"/>
    <xf numFmtId="0" fontId="5" fillId="0" borderId="9" xfId="0" applyFont="1" applyFill="1" applyBorder="1" applyAlignment="1">
      <alignment horizontal="center"/>
    </xf>
    <xf numFmtId="3" fontId="5" fillId="0" borderId="9" xfId="0" applyNumberFormat="1" applyFont="1" applyFill="1" applyBorder="1" applyAlignment="1">
      <alignment horizontal="center"/>
    </xf>
    <xf numFmtId="170" fontId="5" fillId="0" borderId="9" xfId="0" applyNumberFormat="1" applyFont="1" applyFill="1" applyBorder="1" applyAlignment="1">
      <alignment horizontal="center"/>
    </xf>
    <xf numFmtId="0" fontId="4" fillId="25" borderId="9" xfId="0" applyFont="1" applyFill="1" applyBorder="1" applyAlignment="1">
      <alignment horizontal="center"/>
    </xf>
    <xf numFmtId="1" fontId="0" fillId="25" borderId="9" xfId="0" applyNumberFormat="1" applyFill="1" applyBorder="1" applyAlignment="1">
      <alignment horizontal="center"/>
    </xf>
    <xf numFmtId="1" fontId="4" fillId="25" borderId="9" xfId="0" applyNumberFormat="1" applyFont="1" applyFill="1" applyBorder="1" applyAlignment="1">
      <alignment horizontal="center"/>
    </xf>
    <xf numFmtId="3" fontId="0" fillId="25" borderId="9" xfId="0" applyNumberFormat="1" applyFill="1" applyBorder="1" applyAlignment="1">
      <alignment horizontal="center"/>
    </xf>
    <xf numFmtId="170" fontId="0" fillId="25" borderId="9" xfId="0" applyNumberFormat="1" applyFill="1" applyBorder="1" applyAlignment="1">
      <alignment horizontal="center"/>
    </xf>
    <xf numFmtId="0" fontId="0" fillId="25" borderId="9" xfId="0" applyFill="1" applyBorder="1"/>
    <xf numFmtId="0" fontId="4" fillId="25" borderId="9" xfId="0" applyFont="1" applyFill="1" applyBorder="1"/>
    <xf numFmtId="170" fontId="4" fillId="25" borderId="9" xfId="0" applyNumberFormat="1" applyFont="1" applyFill="1" applyBorder="1" applyAlignment="1">
      <alignment horizontal="center"/>
    </xf>
    <xf numFmtId="3" fontId="4" fillId="25" borderId="9" xfId="0" applyNumberFormat="1" applyFont="1" applyFill="1" applyBorder="1" applyAlignment="1">
      <alignment horizontal="center"/>
    </xf>
    <xf numFmtId="0" fontId="4" fillId="25" borderId="9" xfId="66" applyFont="1" applyFill="1" applyBorder="1" applyAlignment="1">
      <alignment wrapText="1"/>
    </xf>
    <xf numFmtId="0" fontId="5" fillId="0" borderId="9" xfId="66" applyFont="1" applyFill="1" applyBorder="1" applyAlignment="1">
      <alignment wrapText="1"/>
    </xf>
    <xf numFmtId="0" fontId="4" fillId="0" borderId="9" xfId="0" applyFont="1" applyBorder="1" applyAlignment="1">
      <alignment wrapText="1"/>
    </xf>
    <xf numFmtId="0" fontId="5" fillId="0" borderId="9" xfId="0" applyFont="1" applyBorder="1" applyAlignment="1">
      <alignment wrapText="1"/>
    </xf>
    <xf numFmtId="0" fontId="5" fillId="0" borderId="9" xfId="0" applyFont="1" applyFill="1" applyBorder="1" applyAlignment="1">
      <alignment wrapText="1"/>
    </xf>
    <xf numFmtId="3" fontId="0" fillId="0" borderId="9" xfId="0" applyNumberFormat="1" applyFill="1" applyBorder="1" applyAlignment="1">
      <alignment horizontal="center"/>
    </xf>
    <xf numFmtId="169" fontId="4" fillId="25" borderId="9" xfId="0" applyNumberFormat="1" applyFont="1" applyFill="1" applyBorder="1" applyAlignment="1">
      <alignment horizontal="center"/>
    </xf>
    <xf numFmtId="0" fontId="5" fillId="0" borderId="9" xfId="0" applyFont="1" applyFill="1" applyBorder="1"/>
    <xf numFmtId="0" fontId="0" fillId="0" borderId="0" xfId="0" applyAlignment="1">
      <alignment horizontal="center"/>
    </xf>
    <xf numFmtId="169" fontId="7" fillId="27" borderId="9" xfId="0" applyNumberFormat="1" applyFont="1" applyFill="1" applyBorder="1" applyAlignment="1">
      <alignment horizontal="center"/>
    </xf>
    <xf numFmtId="0" fontId="7" fillId="27" borderId="9" xfId="0" applyFont="1" applyFill="1" applyBorder="1" applyAlignment="1">
      <alignment wrapText="1"/>
    </xf>
    <xf numFmtId="169" fontId="8" fillId="27" borderId="9" xfId="66" applyNumberFormat="1" applyFont="1" applyFill="1" applyBorder="1" applyAlignment="1">
      <alignment horizontal="center"/>
    </xf>
    <xf numFmtId="0" fontId="8" fillId="27" borderId="9" xfId="68" applyFont="1" applyFill="1" applyBorder="1" applyAlignment="1">
      <alignment wrapText="1"/>
    </xf>
    <xf numFmtId="0" fontId="4" fillId="0" borderId="9" xfId="68" applyFont="1" applyBorder="1" applyAlignment="1">
      <alignment wrapText="1"/>
    </xf>
    <xf numFmtId="0" fontId="7" fillId="0" borderId="9" xfId="0" applyFont="1" applyBorder="1" applyAlignment="1">
      <alignment wrapText="1"/>
    </xf>
    <xf numFmtId="0" fontId="0" fillId="0" borderId="0" xfId="0" applyAlignment="1">
      <alignment wrapText="1"/>
    </xf>
    <xf numFmtId="0" fontId="4" fillId="25" borderId="9" xfId="66" applyNumberFormat="1" applyFont="1" applyFill="1" applyBorder="1" applyAlignment="1">
      <alignment horizontal="center"/>
    </xf>
    <xf numFmtId="170" fontId="4" fillId="25" borderId="9" xfId="66" applyNumberFormat="1" applyFont="1" applyFill="1" applyBorder="1" applyAlignment="1">
      <alignment horizontal="center"/>
    </xf>
    <xf numFmtId="0" fontId="4" fillId="0" borderId="9" xfId="66" applyFont="1" applyFill="1" applyBorder="1" applyAlignment="1">
      <alignment horizontal="center" vertical="center" wrapText="1"/>
    </xf>
    <xf numFmtId="0" fontId="5" fillId="27" borderId="9" xfId="0" applyFont="1" applyFill="1" applyBorder="1" applyAlignment="1">
      <alignment horizontal="center"/>
    </xf>
    <xf numFmtId="3" fontId="5" fillId="27" borderId="9" xfId="0" applyNumberFormat="1" applyFont="1" applyFill="1" applyBorder="1" applyAlignment="1">
      <alignment horizontal="center"/>
    </xf>
    <xf numFmtId="170" fontId="5" fillId="27" borderId="9" xfId="0" applyNumberFormat="1" applyFont="1" applyFill="1" applyBorder="1" applyAlignment="1">
      <alignment horizontal="center"/>
    </xf>
    <xf numFmtId="0" fontId="5" fillId="27" borderId="9" xfId="0" applyFont="1" applyFill="1" applyBorder="1"/>
    <xf numFmtId="0" fontId="12" fillId="0" borderId="9" xfId="0" applyFont="1" applyBorder="1" applyAlignment="1">
      <alignment wrapText="1"/>
    </xf>
    <xf numFmtId="169" fontId="7" fillId="25" borderId="9" xfId="0" applyNumberFormat="1" applyFont="1" applyFill="1" applyBorder="1" applyAlignment="1">
      <alignment horizontal="center"/>
    </xf>
    <xf numFmtId="0" fontId="7" fillId="25" borderId="9" xfId="0" applyFont="1" applyFill="1" applyBorder="1" applyAlignment="1">
      <alignment horizontal="center"/>
    </xf>
    <xf numFmtId="0" fontId="5" fillId="28" borderId="9" xfId="0" applyFont="1" applyFill="1" applyBorder="1" applyAlignment="1">
      <alignment horizontal="center"/>
    </xf>
    <xf numFmtId="172" fontId="4" fillId="28" borderId="9" xfId="66" applyNumberFormat="1" applyFont="1" applyFill="1" applyBorder="1" applyAlignment="1">
      <alignment horizontal="center"/>
    </xf>
    <xf numFmtId="169" fontId="7" fillId="29" borderId="9" xfId="66" applyNumberFormat="1" applyFont="1" applyFill="1" applyBorder="1" applyAlignment="1">
      <alignment horizontal="center"/>
    </xf>
    <xf numFmtId="169" fontId="7" fillId="29" borderId="9" xfId="66" applyNumberFormat="1" applyFont="1" applyFill="1" applyBorder="1" applyAlignment="1">
      <alignment horizontal="center" vertical="top"/>
    </xf>
    <xf numFmtId="0" fontId="7" fillId="29" borderId="9" xfId="68" applyFont="1" applyFill="1" applyBorder="1" applyAlignment="1">
      <alignment wrapText="1"/>
    </xf>
    <xf numFmtId="3" fontId="12" fillId="25" borderId="9" xfId="0" applyNumberFormat="1" applyFont="1" applyFill="1" applyBorder="1" applyAlignment="1">
      <alignment horizontal="center"/>
    </xf>
    <xf numFmtId="3" fontId="15" fillId="25" borderId="9" xfId="0" applyNumberFormat="1" applyFont="1" applyFill="1" applyBorder="1" applyAlignment="1">
      <alignment horizontal="center"/>
    </xf>
    <xf numFmtId="169" fontId="4" fillId="0" borderId="9" xfId="0" applyNumberFormat="1" applyFont="1" applyFill="1" applyBorder="1" applyAlignment="1">
      <alignment horizontal="center"/>
    </xf>
    <xf numFmtId="0" fontId="8" fillId="0" borderId="0" xfId="66" applyFont="1" applyBorder="1" applyAlignment="1">
      <alignment horizontal="center" wrapText="1"/>
    </xf>
    <xf numFmtId="0" fontId="8" fillId="0" borderId="0" xfId="0" applyFont="1" applyBorder="1" applyAlignment="1">
      <alignment horizontal="center" wrapText="1"/>
    </xf>
    <xf numFmtId="1" fontId="8" fillId="25" borderId="9" xfId="66" applyNumberFormat="1" applyFont="1" applyFill="1" applyBorder="1" applyAlignment="1">
      <alignment horizontal="center"/>
    </xf>
    <xf numFmtId="0" fontId="8" fillId="25" borderId="10" xfId="66" applyFont="1" applyFill="1" applyBorder="1" applyAlignment="1"/>
    <xf numFmtId="0" fontId="8" fillId="25" borderId="12" xfId="66" applyFont="1" applyFill="1" applyBorder="1" applyAlignment="1">
      <alignment wrapText="1"/>
    </xf>
    <xf numFmtId="1" fontId="4" fillId="0" borderId="13" xfId="66" applyNumberFormat="1" applyFont="1" applyFill="1" applyBorder="1" applyAlignment="1">
      <alignment vertical="top"/>
    </xf>
    <xf numFmtId="0" fontId="4" fillId="0" borderId="13" xfId="66" applyFont="1" applyFill="1" applyBorder="1" applyAlignment="1">
      <alignment wrapText="1"/>
    </xf>
    <xf numFmtId="0" fontId="8" fillId="26" borderId="9" xfId="66" applyFont="1" applyFill="1" applyBorder="1" applyAlignment="1">
      <alignment horizontal="center" wrapText="1"/>
    </xf>
    <xf numFmtId="0" fontId="8" fillId="26" borderId="11" xfId="66" applyFont="1" applyFill="1" applyBorder="1" applyAlignment="1">
      <alignment horizontal="left"/>
    </xf>
    <xf numFmtId="0" fontId="8" fillId="26" borderId="11" xfId="66" applyFont="1" applyFill="1" applyBorder="1" applyAlignment="1">
      <alignment horizontal="left" wrapText="1"/>
    </xf>
    <xf numFmtId="1" fontId="5" fillId="0" borderId="14" xfId="66" applyNumberFormat="1" applyFont="1" applyFill="1" applyBorder="1" applyAlignment="1">
      <alignment horizontal="center"/>
    </xf>
    <xf numFmtId="0" fontId="5" fillId="0" borderId="14" xfId="66" applyFont="1" applyFill="1" applyBorder="1" applyAlignment="1">
      <alignment horizontal="left" wrapText="1"/>
    </xf>
    <xf numFmtId="169" fontId="8" fillId="29" borderId="9" xfId="66" applyNumberFormat="1" applyFont="1" applyFill="1" applyBorder="1" applyAlignment="1">
      <alignment horizontal="center" vertical="top"/>
    </xf>
    <xf numFmtId="169" fontId="8" fillId="29" borderId="10" xfId="66" applyNumberFormat="1" applyFont="1" applyFill="1" applyBorder="1" applyAlignment="1">
      <alignment horizontal="left" vertical="top"/>
    </xf>
    <xf numFmtId="169" fontId="8" fillId="29" borderId="12" xfId="66" applyNumberFormat="1" applyFont="1" applyFill="1" applyBorder="1" applyAlignment="1">
      <alignment horizontal="left" vertical="top"/>
    </xf>
    <xf numFmtId="169" fontId="8" fillId="0" borderId="0" xfId="66" applyNumberFormat="1" applyFont="1" applyFill="1" applyBorder="1" applyAlignment="1">
      <alignment horizontal="center" vertical="top"/>
    </xf>
    <xf numFmtId="0" fontId="8" fillId="0" borderId="0" xfId="68" applyFont="1" applyFill="1" applyBorder="1" applyAlignment="1">
      <alignment horizontal="left"/>
    </xf>
    <xf numFmtId="0" fontId="0" fillId="0" borderId="0" xfId="0" applyAlignment="1">
      <alignment horizontal="left"/>
    </xf>
    <xf numFmtId="169" fontId="7" fillId="0" borderId="0" xfId="0" applyNumberFormat="1" applyFont="1" applyFill="1" applyBorder="1" applyAlignment="1">
      <alignment horizontal="center"/>
    </xf>
    <xf numFmtId="169" fontId="7" fillId="0" borderId="0" xfId="0" applyNumberFormat="1" applyFont="1" applyFill="1" applyBorder="1" applyAlignment="1">
      <alignment horizontal="left"/>
    </xf>
    <xf numFmtId="169" fontId="8" fillId="29" borderId="9" xfId="0" applyNumberFormat="1" applyFont="1" applyFill="1" applyBorder="1" applyAlignment="1">
      <alignment horizontal="center"/>
    </xf>
    <xf numFmtId="169" fontId="8" fillId="29" borderId="10" xfId="0" applyNumberFormat="1" applyFont="1" applyFill="1" applyBorder="1" applyAlignment="1">
      <alignment horizontal="left"/>
    </xf>
    <xf numFmtId="169" fontId="8" fillId="29" borderId="12" xfId="0" applyNumberFormat="1" applyFont="1" applyFill="1" applyBorder="1" applyAlignment="1">
      <alignment horizontal="left"/>
    </xf>
    <xf numFmtId="0" fontId="11" fillId="30" borderId="9" xfId="0" applyFont="1" applyFill="1" applyBorder="1" applyAlignment="1">
      <alignment horizontal="left"/>
    </xf>
    <xf numFmtId="0" fontId="9" fillId="30" borderId="11" xfId="0" applyFont="1" applyFill="1" applyBorder="1" applyAlignment="1">
      <alignment horizontal="left"/>
    </xf>
    <xf numFmtId="0" fontId="9" fillId="30" borderId="11" xfId="0" applyFont="1" applyFill="1" applyBorder="1" applyAlignment="1">
      <alignment horizontal="right"/>
    </xf>
    <xf numFmtId="169" fontId="7" fillId="28" borderId="0" xfId="0" applyNumberFormat="1" applyFont="1" applyFill="1" applyBorder="1" applyAlignment="1">
      <alignment horizontal="center"/>
    </xf>
    <xf numFmtId="169" fontId="7" fillId="28" borderId="0" xfId="0" applyNumberFormat="1" applyFont="1" applyFill="1" applyBorder="1" applyAlignment="1">
      <alignment horizontal="left"/>
    </xf>
    <xf numFmtId="0" fontId="8" fillId="30" borderId="11" xfId="0" applyFont="1" applyFill="1" applyBorder="1" applyAlignment="1">
      <alignment horizontal="left"/>
    </xf>
    <xf numFmtId="169" fontId="5" fillId="0" borderId="9" xfId="0" applyNumberFormat="1" applyFont="1" applyFill="1" applyBorder="1" applyAlignment="1">
      <alignment horizontal="center"/>
    </xf>
    <xf numFmtId="0" fontId="8" fillId="0" borderId="10" xfId="66" applyFont="1" applyFill="1" applyBorder="1" applyAlignment="1">
      <alignment horizontal="center" wrapText="1"/>
    </xf>
    <xf numFmtId="0" fontId="8" fillId="0" borderId="11" xfId="66" applyFont="1" applyFill="1" applyBorder="1" applyAlignment="1">
      <alignment horizontal="left"/>
    </xf>
    <xf numFmtId="0" fontId="8" fillId="0" borderId="11" xfId="66" applyFont="1" applyFill="1" applyBorder="1" applyAlignment="1">
      <alignment horizontal="left" wrapText="1"/>
    </xf>
    <xf numFmtId="0" fontId="8" fillId="0" borderId="0" xfId="66" applyFont="1" applyFill="1" applyBorder="1" applyAlignment="1">
      <alignment horizontal="center" wrapText="1"/>
    </xf>
    <xf numFmtId="0" fontId="8" fillId="0" borderId="0" xfId="66" applyFont="1" applyFill="1" applyBorder="1" applyAlignment="1">
      <alignment horizontal="left"/>
    </xf>
    <xf numFmtId="0" fontId="8" fillId="0" borderId="0" xfId="66" applyFont="1" applyFill="1" applyBorder="1" applyAlignment="1">
      <alignment horizontal="left" wrapText="1"/>
    </xf>
    <xf numFmtId="1" fontId="5" fillId="0" borderId="9" xfId="0" applyNumberFormat="1" applyFont="1" applyFill="1" applyBorder="1" applyAlignment="1">
      <alignment horizontal="center"/>
    </xf>
    <xf numFmtId="0" fontId="5" fillId="0" borderId="0" xfId="0" applyFont="1"/>
    <xf numFmtId="0" fontId="4" fillId="0" borderId="9" xfId="0" applyFont="1" applyFill="1" applyBorder="1" applyAlignment="1">
      <alignment horizontal="center"/>
    </xf>
    <xf numFmtId="3" fontId="5" fillId="25" borderId="9" xfId="0" applyNumberFormat="1" applyFont="1" applyFill="1" applyBorder="1"/>
    <xf numFmtId="3" fontId="12" fillId="25" borderId="9" xfId="0" applyNumberFormat="1" applyFont="1" applyFill="1" applyBorder="1"/>
    <xf numFmtId="3" fontId="5" fillId="0" borderId="9" xfId="0" applyNumberFormat="1" applyFont="1" applyFill="1" applyBorder="1"/>
    <xf numFmtId="164" fontId="5" fillId="0" borderId="9" xfId="33" applyFont="1" applyBorder="1" applyAlignment="1">
      <alignment horizontal="center"/>
    </xf>
    <xf numFmtId="3" fontId="4" fillId="25" borderId="9" xfId="0" applyNumberFormat="1" applyFont="1" applyFill="1" applyBorder="1"/>
    <xf numFmtId="0" fontId="4" fillId="25" borderId="9" xfId="0" applyFont="1" applyFill="1" applyBorder="1" applyAlignment="1">
      <alignment horizontal="center" wrapText="1"/>
    </xf>
    <xf numFmtId="166" fontId="4" fillId="25" borderId="9" xfId="0" applyNumberFormat="1" applyFont="1" applyFill="1" applyBorder="1"/>
    <xf numFmtId="0" fontId="16" fillId="0" borderId="0" xfId="0" applyFont="1" applyAlignment="1">
      <alignment wrapText="1"/>
    </xf>
    <xf numFmtId="169" fontId="7" fillId="0" borderId="9" xfId="66" applyNumberFormat="1" applyFont="1" applyFill="1" applyBorder="1" applyAlignment="1">
      <alignment horizontal="center"/>
    </xf>
    <xf numFmtId="0" fontId="5" fillId="0" borderId="0" xfId="66" applyFont="1" applyFill="1"/>
    <xf numFmtId="0" fontId="5" fillId="0" borderId="1" xfId="67" applyFont="1" applyBorder="1" applyAlignment="1">
      <alignment horizontal="center"/>
    </xf>
    <xf numFmtId="0" fontId="4" fillId="29" borderId="9" xfId="66" applyFont="1" applyFill="1" applyBorder="1" applyAlignment="1">
      <alignment horizontal="center" vertical="center" wrapText="1"/>
    </xf>
    <xf numFmtId="0" fontId="13" fillId="0" borderId="9" xfId="0" applyFont="1" applyBorder="1" applyAlignment="1">
      <alignment wrapText="1"/>
    </xf>
    <xf numFmtId="0" fontId="5" fillId="0" borderId="1" xfId="67" applyFont="1" applyBorder="1" applyAlignment="1">
      <alignment horizontal="left" wrapText="1"/>
    </xf>
    <xf numFmtId="166" fontId="4" fillId="29" borderId="9" xfId="66" applyNumberFormat="1" applyFont="1" applyFill="1" applyBorder="1" applyAlignment="1">
      <alignment horizontal="center" vertical="center" wrapText="1"/>
    </xf>
    <xf numFmtId="0" fontId="4" fillId="0" borderId="9" xfId="68" applyFont="1" applyFill="1" applyBorder="1" applyAlignment="1">
      <alignment wrapText="1"/>
    </xf>
    <xf numFmtId="169" fontId="5" fillId="0" borderId="9" xfId="66" applyNumberFormat="1" applyFont="1" applyFill="1" applyBorder="1" applyAlignment="1">
      <alignment horizontal="center" vertical="top"/>
    </xf>
    <xf numFmtId="0" fontId="8" fillId="0" borderId="0" xfId="66" applyFont="1" applyBorder="1" applyAlignment="1">
      <alignment horizontal="center"/>
    </xf>
    <xf numFmtId="0" fontId="4" fillId="0" borderId="0" xfId="0" applyFont="1" applyAlignment="1">
      <alignment horizontal="center" wrapText="1"/>
    </xf>
    <xf numFmtId="0" fontId="4" fillId="26" borderId="9" xfId="0" applyFont="1" applyFill="1" applyBorder="1" applyAlignment="1">
      <alignment horizontal="center" wrapText="1"/>
    </xf>
    <xf numFmtId="0" fontId="4" fillId="26" borderId="9" xfId="0" applyFont="1" applyFill="1" applyBorder="1"/>
    <xf numFmtId="0" fontId="4" fillId="26" borderId="9" xfId="0" applyFont="1" applyFill="1" applyBorder="1" applyAlignment="1">
      <alignment horizontal="center"/>
    </xf>
    <xf numFmtId="0" fontId="5" fillId="0" borderId="9" xfId="66" applyFont="1" applyBorder="1"/>
    <xf numFmtId="0" fontId="5" fillId="27" borderId="9" xfId="66" applyFont="1" applyFill="1" applyBorder="1"/>
    <xf numFmtId="172" fontId="5" fillId="0" borderId="9" xfId="66" applyNumberFormat="1" applyFont="1" applyBorder="1"/>
    <xf numFmtId="171" fontId="12" fillId="0" borderId="9" xfId="66" applyNumberFormat="1" applyFont="1" applyBorder="1"/>
    <xf numFmtId="170" fontId="5" fillId="0" borderId="9" xfId="66" applyNumberFormat="1" applyFont="1" applyBorder="1"/>
    <xf numFmtId="165" fontId="5" fillId="0" borderId="9" xfId="66" applyNumberFormat="1" applyFont="1" applyBorder="1"/>
    <xf numFmtId="0" fontId="5" fillId="25" borderId="9" xfId="66" applyFont="1" applyFill="1" applyBorder="1"/>
    <xf numFmtId="165" fontId="5" fillId="25" borderId="9" xfId="66" applyNumberFormat="1" applyFont="1" applyFill="1" applyBorder="1"/>
    <xf numFmtId="0" fontId="8" fillId="29" borderId="9" xfId="68" applyFont="1" applyFill="1" applyBorder="1" applyAlignment="1">
      <alignment horizontal="center" wrapText="1"/>
    </xf>
    <xf numFmtId="0" fontId="8" fillId="29" borderId="9" xfId="68" applyFont="1" applyFill="1" applyBorder="1" applyAlignment="1">
      <alignment horizontal="left" wrapText="1"/>
    </xf>
    <xf numFmtId="170" fontId="4" fillId="29" borderId="9" xfId="0" applyNumberFormat="1" applyFont="1" applyFill="1" applyBorder="1"/>
    <xf numFmtId="4" fontId="4" fillId="25" borderId="9" xfId="66" applyNumberFormat="1" applyFont="1" applyFill="1" applyBorder="1" applyAlignment="1">
      <alignment horizontal="center" wrapText="1"/>
    </xf>
    <xf numFmtId="169" fontId="8" fillId="26" borderId="9" xfId="0" applyNumberFormat="1" applyFont="1" applyFill="1" applyBorder="1" applyAlignment="1">
      <alignment horizontal="center"/>
    </xf>
    <xf numFmtId="0" fontId="8" fillId="26" borderId="9" xfId="0" applyFont="1" applyFill="1" applyBorder="1" applyAlignment="1">
      <alignment wrapText="1"/>
    </xf>
    <xf numFmtId="3" fontId="15" fillId="26" borderId="9" xfId="66" applyNumberFormat="1" applyFont="1" applyFill="1" applyBorder="1" applyAlignment="1">
      <alignment horizontal="center"/>
    </xf>
    <xf numFmtId="0" fontId="5" fillId="26" borderId="9" xfId="66" applyFont="1" applyFill="1" applyBorder="1"/>
    <xf numFmtId="166" fontId="5" fillId="26" borderId="9" xfId="66" applyNumberFormat="1" applyFont="1" applyFill="1" applyBorder="1"/>
    <xf numFmtId="0" fontId="7" fillId="0" borderId="9" xfId="0" applyFont="1" applyFill="1" applyBorder="1" applyAlignment="1">
      <alignment wrapText="1"/>
    </xf>
    <xf numFmtId="0" fontId="8" fillId="0" borderId="9" xfId="0" applyFont="1" applyBorder="1" applyAlignment="1">
      <alignment wrapText="1"/>
    </xf>
    <xf numFmtId="0" fontId="8" fillId="0" borderId="1" xfId="67" applyFont="1" applyBorder="1" applyAlignment="1">
      <alignment horizontal="left" wrapText="1"/>
    </xf>
    <xf numFmtId="0" fontId="17" fillId="0" borderId="9" xfId="0" applyFont="1" applyBorder="1" applyAlignment="1">
      <alignment wrapText="1"/>
    </xf>
    <xf numFmtId="169" fontId="0" fillId="25" borderId="9" xfId="0" applyNumberFormat="1" applyFill="1" applyBorder="1" applyAlignment="1">
      <alignment horizontal="center"/>
    </xf>
    <xf numFmtId="0" fontId="0" fillId="0" borderId="9" xfId="0" applyFill="1" applyBorder="1" applyAlignment="1">
      <alignment wrapText="1"/>
    </xf>
    <xf numFmtId="0" fontId="8" fillId="29" borderId="9" xfId="0" applyFont="1" applyFill="1" applyBorder="1" applyAlignment="1">
      <alignment wrapText="1"/>
    </xf>
    <xf numFmtId="0" fontId="23" fillId="0" borderId="0" xfId="0" applyFont="1" applyAlignment="1">
      <alignment horizontal="left"/>
    </xf>
    <xf numFmtId="0" fontId="24" fillId="0" borderId="0" xfId="0" applyFont="1" applyAlignment="1">
      <alignment horizontal="left"/>
    </xf>
    <xf numFmtId="0" fontId="25" fillId="0" borderId="0" xfId="0" applyFont="1" applyAlignment="1">
      <alignment wrapText="1"/>
    </xf>
    <xf numFmtId="0" fontId="13" fillId="25" borderId="9" xfId="0" applyFont="1" applyFill="1" applyBorder="1" applyAlignment="1">
      <alignment horizontal="center"/>
    </xf>
    <xf numFmtId="0" fontId="4" fillId="0" borderId="9" xfId="0" applyFont="1" applyFill="1" applyBorder="1" applyAlignment="1">
      <alignment wrapText="1"/>
    </xf>
    <xf numFmtId="166" fontId="12" fillId="25" borderId="9" xfId="0" applyNumberFormat="1" applyFont="1" applyFill="1" applyBorder="1" applyAlignment="1">
      <alignment horizontal="center"/>
    </xf>
    <xf numFmtId="0" fontId="7" fillId="0" borderId="9" xfId="0" applyFont="1" applyFill="1" applyBorder="1" applyAlignment="1">
      <alignment horizontal="center"/>
    </xf>
    <xf numFmtId="166" fontId="5" fillId="25" borderId="9" xfId="66" applyNumberFormat="1" applyFont="1" applyFill="1" applyBorder="1"/>
    <xf numFmtId="0" fontId="18" fillId="0" borderId="9" xfId="0" applyFont="1" applyBorder="1" applyAlignment="1">
      <alignment wrapText="1"/>
    </xf>
    <xf numFmtId="169" fontId="7" fillId="29" borderId="9" xfId="0" applyNumberFormat="1" applyFont="1" applyFill="1" applyBorder="1" applyAlignment="1">
      <alignment horizontal="center"/>
    </xf>
    <xf numFmtId="169" fontId="7" fillId="29" borderId="9" xfId="0" applyNumberFormat="1" applyFont="1" applyFill="1" applyBorder="1" applyAlignment="1">
      <alignment horizontal="left" wrapText="1"/>
    </xf>
    <xf numFmtId="0" fontId="8" fillId="0" borderId="0" xfId="66" applyNumberFormat="1" applyFont="1" applyBorder="1" applyAlignment="1">
      <alignment horizontal="center" wrapText="1"/>
    </xf>
    <xf numFmtId="169" fontId="19" fillId="25" borderId="9" xfId="0" applyNumberFormat="1" applyFont="1" applyFill="1" applyBorder="1" applyAlignment="1">
      <alignment horizontal="center"/>
    </xf>
    <xf numFmtId="0" fontId="19" fillId="0" borderId="9" xfId="0" applyFont="1" applyBorder="1" applyAlignment="1">
      <alignment wrapText="1"/>
    </xf>
    <xf numFmtId="3" fontId="3" fillId="25" borderId="9" xfId="0" applyNumberFormat="1" applyFont="1" applyFill="1" applyBorder="1" applyAlignment="1">
      <alignment horizontal="center"/>
    </xf>
    <xf numFmtId="3" fontId="3" fillId="25" borderId="5" xfId="0" applyNumberFormat="1" applyFont="1" applyFill="1" applyBorder="1" applyAlignment="1">
      <alignment horizontal="center"/>
    </xf>
    <xf numFmtId="169" fontId="3" fillId="25" borderId="9" xfId="66" applyNumberFormat="1" applyFont="1" applyFill="1" applyBorder="1" applyAlignment="1">
      <alignment horizontal="center"/>
    </xf>
    <xf numFmtId="0" fontId="19" fillId="25" borderId="9" xfId="0" applyFont="1" applyFill="1" applyBorder="1" applyAlignment="1">
      <alignment horizontal="center"/>
    </xf>
    <xf numFmtId="0" fontId="20" fillId="0" borderId="9" xfId="0" applyFont="1" applyBorder="1" applyAlignment="1">
      <alignment wrapText="1"/>
    </xf>
    <xf numFmtId="3" fontId="20" fillId="25" borderId="9" xfId="0" applyNumberFormat="1" applyFont="1" applyFill="1" applyBorder="1" applyAlignment="1">
      <alignment horizontal="center"/>
    </xf>
    <xf numFmtId="0" fontId="0" fillId="0" borderId="0" xfId="0" applyFill="1"/>
    <xf numFmtId="1" fontId="21" fillId="25" borderId="9" xfId="0" applyNumberFormat="1" applyFont="1" applyFill="1" applyBorder="1" applyAlignment="1">
      <alignment horizontal="center"/>
    </xf>
    <xf numFmtId="0" fontId="20" fillId="25" borderId="9" xfId="66" applyFont="1" applyFill="1" applyBorder="1" applyAlignment="1">
      <alignment horizontal="center"/>
    </xf>
    <xf numFmtId="169" fontId="20" fillId="25" borderId="9" xfId="66" applyNumberFormat="1" applyFont="1" applyFill="1" applyBorder="1" applyAlignment="1">
      <alignment horizontal="center"/>
    </xf>
    <xf numFmtId="3" fontId="20" fillId="25" borderId="9" xfId="66" applyNumberFormat="1" applyFont="1" applyFill="1" applyBorder="1" applyAlignment="1">
      <alignment horizontal="center"/>
    </xf>
    <xf numFmtId="0" fontId="4" fillId="0" borderId="1" xfId="67" applyFont="1" applyFill="1" applyBorder="1" applyAlignment="1">
      <alignment horizontal="left" wrapText="1"/>
    </xf>
    <xf numFmtId="0" fontId="3" fillId="0" borderId="9" xfId="0" applyFont="1" applyBorder="1" applyAlignment="1">
      <alignment horizontal="center"/>
    </xf>
    <xf numFmtId="0" fontId="20" fillId="25" borderId="9" xfId="0" applyFont="1" applyFill="1" applyBorder="1" applyAlignment="1">
      <alignment horizontal="center"/>
    </xf>
    <xf numFmtId="0" fontId="3" fillId="0" borderId="9" xfId="0" applyFont="1" applyBorder="1" applyAlignment="1">
      <alignment wrapText="1"/>
    </xf>
    <xf numFmtId="0" fontId="3" fillId="25" borderId="9" xfId="0" applyFont="1" applyFill="1" applyBorder="1" applyAlignment="1">
      <alignment horizontal="center"/>
    </xf>
    <xf numFmtId="3" fontId="3" fillId="0" borderId="9" xfId="0" applyNumberFormat="1" applyFont="1" applyBorder="1" applyAlignment="1">
      <alignment horizontal="center"/>
    </xf>
    <xf numFmtId="3" fontId="20" fillId="25" borderId="9" xfId="0" applyNumberFormat="1" applyFont="1" applyFill="1" applyBorder="1"/>
    <xf numFmtId="0" fontId="20" fillId="0" borderId="9" xfId="0" applyFont="1" applyBorder="1" applyAlignment="1">
      <alignment horizontal="left" wrapText="1"/>
    </xf>
    <xf numFmtId="169" fontId="20" fillId="25" borderId="9" xfId="0" applyNumberFormat="1" applyFont="1" applyFill="1" applyBorder="1" applyAlignment="1">
      <alignment horizontal="center"/>
    </xf>
    <xf numFmtId="169" fontId="20" fillId="0" borderId="9" xfId="0" applyNumberFormat="1" applyFont="1" applyFill="1" applyBorder="1" applyAlignment="1">
      <alignment horizontal="center"/>
    </xf>
    <xf numFmtId="0" fontId="3" fillId="0" borderId="9" xfId="66" applyFont="1" applyBorder="1" applyAlignment="1">
      <alignment horizontal="center" wrapText="1"/>
    </xf>
    <xf numFmtId="166" fontId="0" fillId="0" borderId="0" xfId="0" applyNumberFormat="1"/>
    <xf numFmtId="0" fontId="7" fillId="0" borderId="0" xfId="66" applyFont="1" applyBorder="1" applyAlignment="1">
      <alignment horizontal="center" vertical="top"/>
    </xf>
    <xf numFmtId="0" fontId="7" fillId="0" borderId="0" xfId="66" applyFont="1" applyBorder="1" applyAlignment="1">
      <alignment horizontal="center" vertical="top" wrapText="1"/>
    </xf>
    <xf numFmtId="166" fontId="5" fillId="25" borderId="9" xfId="0" applyNumberFormat="1" applyFont="1" applyFill="1" applyBorder="1"/>
    <xf numFmtId="0" fontId="7" fillId="0" borderId="1" xfId="67" applyFont="1" applyFill="1" applyBorder="1" applyAlignment="1">
      <alignment horizontal="left" wrapText="1"/>
    </xf>
    <xf numFmtId="0" fontId="11" fillId="25" borderId="9" xfId="0" applyFont="1" applyFill="1" applyBorder="1" applyAlignment="1">
      <alignment horizontal="center"/>
    </xf>
    <xf numFmtId="0" fontId="22" fillId="0" borderId="9" xfId="0" applyFont="1" applyBorder="1" applyAlignment="1">
      <alignment wrapText="1"/>
    </xf>
    <xf numFmtId="166" fontId="0" fillId="25" borderId="9" xfId="0" applyNumberFormat="1" applyFill="1" applyBorder="1"/>
    <xf numFmtId="0" fontId="13" fillId="0" borderId="9" xfId="0" applyFont="1" applyFill="1" applyBorder="1" applyAlignment="1">
      <alignment wrapText="1"/>
    </xf>
    <xf numFmtId="0" fontId="12" fillId="0" borderId="9" xfId="0" applyFont="1" applyFill="1" applyBorder="1" applyAlignment="1">
      <alignment wrapText="1"/>
    </xf>
    <xf numFmtId="0" fontId="8" fillId="25" borderId="9" xfId="0" applyFont="1" applyFill="1" applyBorder="1" applyAlignment="1">
      <alignment horizontal="center"/>
    </xf>
    <xf numFmtId="1" fontId="8" fillId="27" borderId="9" xfId="0" applyNumberFormat="1" applyFont="1" applyFill="1" applyBorder="1" applyAlignment="1">
      <alignment horizontal="center"/>
    </xf>
    <xf numFmtId="0" fontId="8" fillId="27" borderId="9" xfId="0" applyFont="1" applyFill="1" applyBorder="1" applyAlignment="1">
      <alignment wrapText="1"/>
    </xf>
    <xf numFmtId="0" fontId="4" fillId="27" borderId="9" xfId="66" applyFont="1" applyFill="1" applyBorder="1" applyAlignment="1">
      <alignment horizontal="center"/>
    </xf>
    <xf numFmtId="169" fontId="4" fillId="27" borderId="9" xfId="66" applyNumberFormat="1" applyFont="1" applyFill="1" applyBorder="1" applyAlignment="1">
      <alignment horizontal="center"/>
    </xf>
    <xf numFmtId="3" fontId="4" fillId="27" borderId="9" xfId="66" applyNumberFormat="1" applyFont="1" applyFill="1" applyBorder="1" applyAlignment="1">
      <alignment horizontal="center"/>
    </xf>
    <xf numFmtId="3" fontId="15" fillId="27" borderId="9" xfId="66" applyNumberFormat="1" applyFont="1" applyFill="1" applyBorder="1" applyAlignment="1">
      <alignment horizontal="center"/>
    </xf>
    <xf numFmtId="166" fontId="5" fillId="27" borderId="9" xfId="66" applyNumberFormat="1" applyFont="1" applyFill="1" applyBorder="1"/>
    <xf numFmtId="1" fontId="8" fillId="29" borderId="9" xfId="68" applyNumberFormat="1" applyFont="1" applyFill="1" applyBorder="1" applyAlignment="1">
      <alignment horizontal="center" wrapText="1"/>
    </xf>
    <xf numFmtId="0" fontId="8" fillId="0" borderId="0" xfId="66" applyFont="1" applyBorder="1" applyAlignment="1">
      <alignment horizontal="center" vertical="top"/>
    </xf>
    <xf numFmtId="4" fontId="29" fillId="0" borderId="9" xfId="67" applyNumberFormat="1" applyFont="1" applyBorder="1" applyAlignment="1">
      <alignment horizontal="center" wrapText="1"/>
    </xf>
    <xf numFmtId="10" fontId="30" fillId="0" borderId="9" xfId="66" applyNumberFormat="1" applyFont="1" applyFill="1" applyBorder="1" applyAlignment="1">
      <alignment horizontal="center"/>
    </xf>
    <xf numFmtId="172" fontId="30" fillId="0" borderId="9" xfId="66" applyNumberFormat="1" applyFont="1" applyFill="1" applyBorder="1" applyAlignment="1">
      <alignment horizontal="center"/>
    </xf>
    <xf numFmtId="172" fontId="30" fillId="0" borderId="9" xfId="66" applyNumberFormat="1" applyFont="1" applyBorder="1"/>
    <xf numFmtId="0" fontId="31" fillId="0" borderId="0" xfId="0" applyFont="1"/>
    <xf numFmtId="0" fontId="32" fillId="0" borderId="0" xfId="0" quotePrefix="1" applyFont="1" applyFill="1" applyBorder="1" applyAlignment="1"/>
    <xf numFmtId="0" fontId="31" fillId="0" borderId="0" xfId="0" applyFont="1" applyAlignment="1" applyProtection="1">
      <alignment horizontal="left"/>
    </xf>
    <xf numFmtId="196" fontId="7" fillId="0" borderId="0" xfId="66" applyNumberFormat="1" applyFont="1" applyBorder="1" applyAlignment="1">
      <alignment horizontal="center"/>
    </xf>
    <xf numFmtId="196" fontId="8" fillId="0" borderId="0" xfId="66" applyNumberFormat="1" applyFont="1" applyBorder="1" applyAlignment="1">
      <alignment horizontal="center"/>
    </xf>
    <xf numFmtId="196" fontId="5" fillId="0" borderId="0" xfId="66" applyNumberFormat="1" applyFont="1" applyBorder="1" applyAlignment="1"/>
    <xf numFmtId="196" fontId="0" fillId="0" borderId="0" xfId="0" applyNumberFormat="1"/>
    <xf numFmtId="0" fontId="28" fillId="26" borderId="9" xfId="0" applyFont="1" applyFill="1" applyBorder="1" applyAlignment="1">
      <alignment horizontal="center" wrapText="1"/>
    </xf>
    <xf numFmtId="0" fontId="31" fillId="0" borderId="0" xfId="0" applyFont="1" applyAlignment="1">
      <alignment horizontal="center" vertical="top" wrapText="1"/>
    </xf>
    <xf numFmtId="0" fontId="31" fillId="0" borderId="0" xfId="0" applyFont="1" applyAlignment="1" applyProtection="1">
      <alignment horizontal="center" vertical="top" wrapText="1"/>
    </xf>
    <xf numFmtId="0" fontId="31" fillId="0" borderId="0" xfId="0" applyFont="1" applyAlignment="1">
      <alignment vertical="center"/>
    </xf>
    <xf numFmtId="195" fontId="31" fillId="0" borderId="0" xfId="0" applyNumberFormat="1" applyFont="1"/>
    <xf numFmtId="164" fontId="4" fillId="29" borderId="9" xfId="33" applyFont="1" applyFill="1" applyBorder="1"/>
    <xf numFmtId="164" fontId="4" fillId="29" borderId="9" xfId="33" applyFont="1" applyFill="1" applyBorder="1" applyAlignment="1">
      <alignment vertical="center" wrapText="1"/>
    </xf>
    <xf numFmtId="9" fontId="4" fillId="0" borderId="9" xfId="71" applyFont="1" applyFill="1" applyBorder="1" applyAlignment="1">
      <alignment horizontal="center"/>
    </xf>
    <xf numFmtId="164" fontId="4" fillId="0" borderId="9" xfId="33" applyFont="1" applyFill="1" applyBorder="1"/>
    <xf numFmtId="164" fontId="5" fillId="0" borderId="9" xfId="33" applyFont="1" applyFill="1" applyBorder="1" applyAlignment="1"/>
    <xf numFmtId="164" fontId="5" fillId="0" borderId="9" xfId="33" applyFont="1" applyBorder="1"/>
    <xf numFmtId="169" fontId="8" fillId="27" borderId="9" xfId="0" applyNumberFormat="1" applyFont="1" applyFill="1" applyBorder="1" applyAlignment="1">
      <alignment horizontal="center"/>
    </xf>
    <xf numFmtId="164" fontId="4" fillId="0" borderId="13" xfId="33" applyFont="1" applyFill="1" applyBorder="1" applyAlignment="1"/>
    <xf numFmtId="164" fontId="0" fillId="0" borderId="0" xfId="33" applyFont="1" applyAlignment="1"/>
    <xf numFmtId="164" fontId="8" fillId="26" borderId="12" xfId="33" applyFont="1" applyFill="1" applyBorder="1" applyAlignment="1"/>
    <xf numFmtId="164" fontId="5" fillId="0" borderId="14" xfId="33" applyFont="1" applyFill="1" applyBorder="1" applyAlignment="1"/>
    <xf numFmtId="164" fontId="13" fillId="0" borderId="9" xfId="33" applyFont="1" applyFill="1" applyBorder="1" applyAlignment="1"/>
    <xf numFmtId="164" fontId="8" fillId="0" borderId="0" xfId="33" applyFont="1" applyFill="1" applyBorder="1" applyAlignment="1"/>
    <xf numFmtId="164" fontId="8" fillId="0" borderId="12" xfId="33" applyFont="1" applyFill="1" applyBorder="1" applyAlignment="1"/>
    <xf numFmtId="164" fontId="13" fillId="0" borderId="0" xfId="33" applyFont="1" applyFill="1" applyBorder="1" applyAlignment="1"/>
    <xf numFmtId="164" fontId="0" fillId="0" borderId="0" xfId="33" applyFont="1" applyBorder="1" applyAlignment="1"/>
    <xf numFmtId="164" fontId="8" fillId="30" borderId="12" xfId="33" applyFont="1" applyFill="1" applyBorder="1" applyAlignment="1"/>
    <xf numFmtId="164" fontId="0" fillId="28" borderId="0" xfId="33" applyFont="1" applyFill="1" applyBorder="1" applyAlignment="1"/>
    <xf numFmtId="164" fontId="0" fillId="0" borderId="9" xfId="33" applyFont="1" applyBorder="1" applyAlignment="1"/>
    <xf numFmtId="164" fontId="8" fillId="30" borderId="9" xfId="33" applyFont="1" applyFill="1" applyBorder="1" applyAlignment="1"/>
    <xf numFmtId="196" fontId="28" fillId="26" borderId="9" xfId="0" applyNumberFormat="1" applyFont="1" applyFill="1" applyBorder="1" applyAlignment="1">
      <alignment horizontal="center" wrapText="1"/>
    </xf>
    <xf numFmtId="196" fontId="8" fillId="27" borderId="9" xfId="66" applyNumberFormat="1" applyFont="1" applyFill="1" applyBorder="1" applyAlignment="1">
      <alignment horizontal="center"/>
    </xf>
    <xf numFmtId="196" fontId="4" fillId="0" borderId="9" xfId="66" applyNumberFormat="1" applyFont="1" applyFill="1" applyBorder="1" applyAlignment="1">
      <alignment horizontal="center"/>
    </xf>
    <xf numFmtId="196" fontId="29" fillId="0" borderId="20" xfId="67" applyNumberFormat="1" applyFont="1" applyBorder="1" applyAlignment="1">
      <alignment horizontal="center" wrapText="1"/>
    </xf>
    <xf numFmtId="196" fontId="4" fillId="25" borderId="9" xfId="66" applyNumberFormat="1" applyFont="1" applyFill="1" applyBorder="1" applyAlignment="1">
      <alignment horizontal="center"/>
    </xf>
    <xf numFmtId="196" fontId="4" fillId="29" borderId="9" xfId="0" applyNumberFormat="1" applyFont="1" applyFill="1" applyBorder="1"/>
    <xf numFmtId="196" fontId="4" fillId="29" borderId="9" xfId="66" applyNumberFormat="1" applyFont="1" applyFill="1" applyBorder="1" applyAlignment="1">
      <alignment horizontal="center" vertical="center" wrapText="1"/>
    </xf>
    <xf numFmtId="196" fontId="5" fillId="0" borderId="0" xfId="66" applyNumberFormat="1" applyFont="1"/>
    <xf numFmtId="196" fontId="15" fillId="27" borderId="9" xfId="66" applyNumberFormat="1" applyFont="1" applyFill="1" applyBorder="1" applyAlignment="1">
      <alignment horizontal="center"/>
    </xf>
    <xf numFmtId="196" fontId="15" fillId="26" borderId="9" xfId="66" applyNumberFormat="1" applyFont="1" applyFill="1" applyBorder="1" applyAlignment="1">
      <alignment horizontal="center"/>
    </xf>
    <xf numFmtId="196" fontId="12" fillId="25" borderId="9" xfId="0" applyNumberFormat="1" applyFont="1" applyFill="1" applyBorder="1" applyAlignment="1">
      <alignment horizontal="center"/>
    </xf>
    <xf numFmtId="196" fontId="4" fillId="25" borderId="9" xfId="0" applyNumberFormat="1" applyFont="1" applyFill="1" applyBorder="1"/>
    <xf numFmtId="196" fontId="5" fillId="25" borderId="9" xfId="0" applyNumberFormat="1" applyFont="1" applyFill="1" applyBorder="1"/>
    <xf numFmtId="196" fontId="0" fillId="25" borderId="9" xfId="0" applyNumberFormat="1" applyFill="1" applyBorder="1"/>
    <xf numFmtId="196" fontId="0" fillId="25" borderId="9" xfId="0" applyNumberFormat="1" applyFill="1" applyBorder="1" applyAlignment="1">
      <alignment horizontal="center"/>
    </xf>
    <xf numFmtId="196" fontId="5" fillId="0" borderId="0" xfId="0" applyNumberFormat="1" applyFont="1"/>
    <xf numFmtId="196" fontId="15" fillId="25" borderId="9" xfId="0" applyNumberFormat="1" applyFont="1" applyFill="1" applyBorder="1" applyAlignment="1">
      <alignment horizontal="center"/>
    </xf>
    <xf numFmtId="196" fontId="12" fillId="25" borderId="9" xfId="0" applyNumberFormat="1" applyFont="1" applyFill="1" applyBorder="1"/>
    <xf numFmtId="196" fontId="5" fillId="27" borderId="9" xfId="0" applyNumberFormat="1" applyFont="1" applyFill="1" applyBorder="1"/>
    <xf numFmtId="196" fontId="5" fillId="0" borderId="9" xfId="0" applyNumberFormat="1" applyFont="1" applyFill="1" applyBorder="1"/>
    <xf numFmtId="196" fontId="4" fillId="28" borderId="9" xfId="66" applyNumberFormat="1" applyFont="1" applyFill="1" applyBorder="1" applyAlignment="1">
      <alignment horizontal="center"/>
    </xf>
    <xf numFmtId="196" fontId="3" fillId="25" borderId="5" xfId="0" applyNumberFormat="1" applyFont="1" applyFill="1" applyBorder="1" applyAlignment="1">
      <alignment horizontal="center"/>
    </xf>
    <xf numFmtId="196" fontId="3" fillId="25" borderId="9" xfId="0" applyNumberFormat="1" applyFont="1" applyFill="1" applyBorder="1" applyAlignment="1">
      <alignment horizontal="center"/>
    </xf>
    <xf numFmtId="196" fontId="20" fillId="25" borderId="9" xfId="66" applyNumberFormat="1" applyFont="1" applyFill="1" applyBorder="1" applyAlignment="1">
      <alignment horizontal="center"/>
    </xf>
    <xf numFmtId="196" fontId="20" fillId="25" borderId="9" xfId="0" applyNumberFormat="1" applyFont="1" applyFill="1" applyBorder="1" applyAlignment="1">
      <alignment horizontal="center"/>
    </xf>
    <xf numFmtId="196" fontId="7" fillId="0" borderId="0" xfId="66" applyNumberFormat="1" applyFont="1" applyBorder="1" applyAlignment="1">
      <alignment horizontal="center" vertical="top"/>
    </xf>
    <xf numFmtId="196" fontId="8" fillId="0" borderId="0" xfId="66" applyNumberFormat="1" applyFont="1" applyBorder="1" applyAlignment="1">
      <alignment horizontal="center" vertical="top"/>
    </xf>
    <xf numFmtId="169" fontId="5" fillId="25" borderId="10" xfId="66" applyNumberFormat="1" applyFont="1" applyFill="1" applyBorder="1" applyAlignment="1">
      <alignment horizontal="center"/>
    </xf>
    <xf numFmtId="0" fontId="5" fillId="0" borderId="10" xfId="66" applyFont="1" applyBorder="1"/>
    <xf numFmtId="172" fontId="4" fillId="25" borderId="10" xfId="66" applyNumberFormat="1" applyFont="1" applyFill="1" applyBorder="1" applyAlignment="1">
      <alignment horizontal="center"/>
    </xf>
    <xf numFmtId="3" fontId="12" fillId="25" borderId="10" xfId="0" applyNumberFormat="1" applyFont="1" applyFill="1" applyBorder="1" applyAlignment="1">
      <alignment horizontal="center"/>
    </xf>
    <xf numFmtId="0" fontId="5" fillId="25" borderId="10" xfId="66" applyFont="1" applyFill="1" applyBorder="1"/>
    <xf numFmtId="0" fontId="0" fillId="0" borderId="0" xfId="0" applyFill="1" applyBorder="1"/>
    <xf numFmtId="0" fontId="5" fillId="0" borderId="0" xfId="66" applyFont="1" applyFill="1" applyBorder="1" applyAlignment="1">
      <alignment wrapText="1"/>
    </xf>
    <xf numFmtId="0" fontId="0" fillId="0" borderId="9" xfId="0" applyBorder="1" applyAlignment="1">
      <alignment wrapText="1"/>
    </xf>
    <xf numFmtId="0" fontId="5" fillId="0" borderId="9" xfId="0" applyFont="1" applyFill="1" applyBorder="1" applyAlignment="1">
      <alignment vertical="top" wrapText="1"/>
    </xf>
    <xf numFmtId="196" fontId="30" fillId="25" borderId="9" xfId="0" applyNumberFormat="1" applyFont="1" applyFill="1" applyBorder="1"/>
    <xf numFmtId="0" fontId="30" fillId="25" borderId="9" xfId="0" applyFont="1" applyFill="1" applyBorder="1"/>
    <xf numFmtId="171" fontId="5" fillId="25" borderId="9" xfId="71" applyNumberFormat="1" applyFont="1" applyFill="1" applyBorder="1"/>
    <xf numFmtId="171" fontId="0" fillId="0" borderId="0" xfId="71" applyNumberFormat="1" applyFont="1"/>
    <xf numFmtId="171" fontId="0" fillId="25" borderId="9" xfId="71" applyNumberFormat="1" applyFont="1" applyFill="1" applyBorder="1"/>
    <xf numFmtId="171" fontId="4" fillId="25" borderId="9" xfId="71" applyNumberFormat="1" applyFont="1" applyFill="1" applyBorder="1"/>
    <xf numFmtId="169" fontId="8" fillId="29" borderId="9" xfId="68" applyNumberFormat="1" applyFont="1" applyFill="1" applyBorder="1" applyAlignment="1">
      <alignment horizontal="center" wrapText="1"/>
    </xf>
    <xf numFmtId="171" fontId="4" fillId="29" borderId="9" xfId="71" applyNumberFormat="1" applyFont="1" applyFill="1" applyBorder="1"/>
    <xf numFmtId="0" fontId="5" fillId="25" borderId="9" xfId="0" applyFont="1" applyFill="1" applyBorder="1" applyAlignment="1">
      <alignment horizontal="left"/>
    </xf>
    <xf numFmtId="167" fontId="5" fillId="25" borderId="9" xfId="0" applyNumberFormat="1" applyFont="1" applyFill="1" applyBorder="1"/>
    <xf numFmtId="169" fontId="5" fillId="0" borderId="9" xfId="0" applyNumberFormat="1" applyFont="1" applyBorder="1" applyAlignment="1">
      <alignment horizontal="left"/>
    </xf>
    <xf numFmtId="1" fontId="5" fillId="0" borderId="9" xfId="0" applyNumberFormat="1" applyFont="1" applyBorder="1" applyAlignment="1">
      <alignment horizontal="center"/>
    </xf>
    <xf numFmtId="167" fontId="5" fillId="0" borderId="9" xfId="33" applyNumberFormat="1" applyFont="1" applyFill="1" applyBorder="1"/>
    <xf numFmtId="0" fontId="5" fillId="0" borderId="9" xfId="66" applyFont="1" applyFill="1" applyBorder="1"/>
    <xf numFmtId="169" fontId="7" fillId="0" borderId="9" xfId="0" applyNumberFormat="1" applyFont="1" applyFill="1" applyBorder="1" applyAlignment="1">
      <alignment horizontal="center"/>
    </xf>
    <xf numFmtId="164" fontId="5" fillId="0" borderId="9" xfId="33" applyFont="1" applyFill="1" applyBorder="1" applyAlignment="1">
      <alignment horizontal="center"/>
    </xf>
    <xf numFmtId="0" fontId="5" fillId="25" borderId="9" xfId="0" applyFont="1" applyFill="1" applyBorder="1" applyAlignment="1">
      <alignment horizontal="left" vertical="center" indent="1"/>
    </xf>
    <xf numFmtId="3" fontId="5" fillId="25" borderId="9" xfId="0" applyNumberFormat="1" applyFont="1" applyFill="1" applyBorder="1" applyAlignment="1">
      <alignment horizontal="left" vertical="center" indent="1"/>
    </xf>
    <xf numFmtId="170" fontId="5" fillId="25" borderId="9" xfId="0" applyNumberFormat="1" applyFont="1" applyFill="1" applyBorder="1" applyAlignment="1">
      <alignment horizontal="left" vertical="center" indent="1"/>
    </xf>
    <xf numFmtId="164" fontId="5" fillId="25" borderId="9" xfId="33" applyFont="1" applyFill="1" applyBorder="1" applyAlignment="1">
      <alignment horizontal="left" vertical="center" indent="1"/>
    </xf>
    <xf numFmtId="0" fontId="7" fillId="25" borderId="9" xfId="0" applyFont="1" applyFill="1" applyBorder="1" applyAlignment="1">
      <alignment horizontal="center" vertical="center"/>
    </xf>
    <xf numFmtId="0" fontId="5" fillId="0" borderId="9" xfId="0" applyFont="1" applyFill="1" applyBorder="1" applyAlignment="1">
      <alignment horizontal="center" vertical="center"/>
    </xf>
    <xf numFmtId="169" fontId="7" fillId="0" borderId="9" xfId="0" applyNumberFormat="1" applyFont="1" applyFill="1" applyBorder="1" applyAlignment="1">
      <alignment horizontal="center" vertical="center"/>
    </xf>
    <xf numFmtId="0" fontId="7" fillId="27" borderId="9" xfId="0" applyFont="1" applyFill="1" applyBorder="1" applyAlignment="1">
      <alignment vertical="center" wrapText="1"/>
    </xf>
    <xf numFmtId="3" fontId="13" fillId="25" borderId="9" xfId="0" applyNumberFormat="1" applyFont="1" applyFill="1" applyBorder="1" applyAlignment="1">
      <alignment horizontal="center"/>
    </xf>
    <xf numFmtId="170" fontId="13" fillId="25" borderId="9" xfId="0" applyNumberFormat="1" applyFont="1" applyFill="1" applyBorder="1" applyAlignment="1">
      <alignment horizontal="center"/>
    </xf>
    <xf numFmtId="0" fontId="13" fillId="25" borderId="9" xfId="0" applyFont="1" applyFill="1" applyBorder="1"/>
    <xf numFmtId="196" fontId="13" fillId="25" borderId="9" xfId="0" applyNumberFormat="1" applyFont="1" applyFill="1" applyBorder="1"/>
    <xf numFmtId="172" fontId="7" fillId="25" borderId="9" xfId="66" applyNumberFormat="1" applyFont="1" applyFill="1" applyBorder="1" applyAlignment="1">
      <alignment horizontal="center"/>
    </xf>
    <xf numFmtId="0" fontId="13" fillId="0" borderId="0" xfId="66" applyFont="1"/>
    <xf numFmtId="164" fontId="5" fillId="0" borderId="9" xfId="33" applyFont="1" applyFill="1" applyBorder="1"/>
    <xf numFmtId="196" fontId="29" fillId="0" borderId="20" xfId="67" applyNumberFormat="1" applyFont="1" applyFill="1" applyBorder="1" applyAlignment="1">
      <alignment horizontal="center" wrapText="1"/>
    </xf>
    <xf numFmtId="4" fontId="29" fillId="0" borderId="9" xfId="67" applyNumberFormat="1" applyFont="1" applyFill="1" applyBorder="1" applyAlignment="1">
      <alignment horizontal="center" wrapText="1"/>
    </xf>
    <xf numFmtId="172" fontId="30" fillId="0" borderId="9" xfId="66" applyNumberFormat="1" applyFont="1" applyFill="1" applyBorder="1"/>
    <xf numFmtId="171" fontId="12" fillId="0" borderId="9" xfId="66" applyNumberFormat="1" applyFont="1" applyFill="1" applyBorder="1"/>
    <xf numFmtId="170" fontId="5" fillId="0" borderId="9" xfId="66" applyNumberFormat="1" applyFont="1" applyFill="1" applyBorder="1"/>
    <xf numFmtId="172" fontId="5" fillId="0" borderId="9" xfId="66" applyNumberFormat="1" applyFont="1" applyFill="1" applyBorder="1"/>
    <xf numFmtId="165" fontId="5" fillId="0" borderId="9" xfId="66" applyNumberFormat="1" applyFont="1" applyFill="1" applyBorder="1"/>
    <xf numFmtId="0" fontId="7" fillId="0" borderId="9" xfId="0" applyFont="1" applyBorder="1" applyAlignment="1">
      <alignment vertical="center" wrapText="1"/>
    </xf>
    <xf numFmtId="1" fontId="0" fillId="25" borderId="9" xfId="0" applyNumberFormat="1" applyFill="1" applyBorder="1" applyAlignment="1">
      <alignment horizontal="center" vertical="center"/>
    </xf>
    <xf numFmtId="0" fontId="4" fillId="25" borderId="9" xfId="0" applyFont="1" applyFill="1" applyBorder="1" applyAlignment="1">
      <alignment horizontal="center" vertical="center"/>
    </xf>
    <xf numFmtId="0" fontId="5" fillId="25" borderId="9" xfId="0" applyFont="1" applyFill="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vertical="center" wrapText="1"/>
    </xf>
    <xf numFmtId="0" fontId="5" fillId="0" borderId="9" xfId="66" applyFont="1" applyFill="1" applyBorder="1" applyAlignment="1">
      <alignment vertical="center" wrapText="1"/>
    </xf>
    <xf numFmtId="0" fontId="5" fillId="0" borderId="9" xfId="0" applyFont="1" applyFill="1" applyBorder="1" applyAlignment="1">
      <alignment vertical="center" wrapText="1"/>
    </xf>
    <xf numFmtId="0" fontId="31" fillId="0" borderId="0" xfId="0" applyFont="1" applyFill="1"/>
    <xf numFmtId="195" fontId="31" fillId="0" borderId="0" xfId="0" applyNumberFormat="1" applyFont="1" applyFill="1"/>
    <xf numFmtId="0" fontId="38" fillId="0" borderId="0" xfId="0" applyFont="1" applyAlignment="1">
      <alignment horizontal="left"/>
    </xf>
    <xf numFmtId="0" fontId="39" fillId="0" borderId="0" xfId="0" applyFont="1"/>
    <xf numFmtId="0" fontId="0" fillId="0" borderId="0" xfId="0" applyAlignment="1">
      <alignment horizontal="left" vertical="top" wrapText="1"/>
    </xf>
    <xf numFmtId="0" fontId="40" fillId="0" borderId="9" xfId="0" applyFont="1" applyBorder="1"/>
    <xf numFmtId="0" fontId="40" fillId="0" borderId="10" xfId="0" applyFont="1" applyBorder="1"/>
    <xf numFmtId="0" fontId="40" fillId="0" borderId="11" xfId="0" applyFont="1" applyBorder="1"/>
    <xf numFmtId="0" fontId="40" fillId="0" borderId="12" xfId="0" applyFont="1" applyBorder="1"/>
    <xf numFmtId="0" fontId="40" fillId="0" borderId="0" xfId="0" applyFont="1"/>
    <xf numFmtId="0" fontId="4" fillId="0" borderId="0" xfId="66" applyFont="1" applyBorder="1" applyAlignment="1"/>
    <xf numFmtId="0" fontId="26" fillId="0" borderId="9" xfId="0" applyFont="1" applyBorder="1" applyAlignment="1">
      <alignment vertical="center" wrapText="1"/>
    </xf>
    <xf numFmtId="0" fontId="37" fillId="0" borderId="9" xfId="0" applyFont="1" applyBorder="1" applyAlignment="1">
      <alignment vertical="center" wrapText="1"/>
    </xf>
    <xf numFmtId="0" fontId="26" fillId="0" borderId="9" xfId="0" applyFont="1" applyBorder="1" applyAlignment="1">
      <alignment wrapText="1"/>
    </xf>
    <xf numFmtId="0" fontId="37" fillId="0" borderId="9" xfId="0" applyFont="1" applyBorder="1" applyAlignment="1">
      <alignment wrapText="1"/>
    </xf>
    <xf numFmtId="0" fontId="7" fillId="0" borderId="9" xfId="68" applyFont="1" applyFill="1" applyBorder="1" applyAlignment="1">
      <alignment wrapText="1"/>
    </xf>
    <xf numFmtId="0" fontId="0" fillId="0" borderId="0" xfId="0" applyAlignment="1"/>
    <xf numFmtId="0" fontId="5" fillId="0" borderId="0" xfId="66" applyFont="1" applyAlignment="1"/>
    <xf numFmtId="0" fontId="7" fillId="29" borderId="9" xfId="0" applyFont="1" applyFill="1" applyBorder="1" applyAlignment="1">
      <alignment wrapText="1"/>
    </xf>
    <xf numFmtId="0" fontId="42" fillId="27" borderId="9" xfId="0" applyFont="1" applyFill="1" applyBorder="1" applyAlignment="1">
      <alignment wrapText="1"/>
    </xf>
    <xf numFmtId="196" fontId="5" fillId="25" borderId="20" xfId="0" applyNumberFormat="1" applyFont="1" applyFill="1" applyBorder="1"/>
    <xf numFmtId="0" fontId="12" fillId="0" borderId="9" xfId="66" applyFont="1" applyFill="1" applyBorder="1" applyAlignment="1">
      <alignment wrapText="1"/>
    </xf>
    <xf numFmtId="0" fontId="4" fillId="25" borderId="9" xfId="66" applyFont="1" applyFill="1" applyBorder="1" applyAlignment="1">
      <alignment horizontal="center" wrapText="1"/>
    </xf>
    <xf numFmtId="196" fontId="5" fillId="0" borderId="9" xfId="66" applyNumberFormat="1" applyFont="1" applyFill="1" applyBorder="1" applyAlignment="1">
      <alignment horizontal="center"/>
    </xf>
    <xf numFmtId="0" fontId="4" fillId="31" borderId="9" xfId="0" applyFont="1" applyFill="1" applyBorder="1" applyAlignment="1">
      <alignment horizontal="center"/>
    </xf>
    <xf numFmtId="17" fontId="4" fillId="31" borderId="9" xfId="0" applyNumberFormat="1" applyFont="1" applyFill="1" applyBorder="1"/>
    <xf numFmtId="4" fontId="4" fillId="31" borderId="9" xfId="67" applyNumberFormat="1" applyFont="1" applyFill="1" applyBorder="1" applyAlignment="1">
      <alignment horizontal="center" wrapText="1"/>
    </xf>
    <xf numFmtId="0" fontId="31" fillId="0" borderId="0" xfId="0" applyFont="1" applyBorder="1"/>
    <xf numFmtId="0" fontId="31" fillId="0" borderId="0" xfId="0" applyFont="1" applyFill="1" applyBorder="1"/>
    <xf numFmtId="0" fontId="31" fillId="0" borderId="9" xfId="0" applyFont="1" applyBorder="1" applyAlignment="1">
      <alignment horizontal="center" vertical="top" wrapText="1"/>
    </xf>
    <xf numFmtId="0" fontId="37" fillId="0" borderId="9" xfId="66" applyFont="1" applyFill="1" applyBorder="1" applyAlignment="1">
      <alignment wrapText="1"/>
    </xf>
    <xf numFmtId="0" fontId="31" fillId="0" borderId="14" xfId="0" applyFont="1" applyBorder="1"/>
    <xf numFmtId="0" fontId="14" fillId="0" borderId="0" xfId="0" applyFont="1" applyBorder="1"/>
    <xf numFmtId="0" fontId="14" fillId="0" borderId="9" xfId="0" applyFont="1" applyBorder="1" applyAlignment="1" applyProtection="1">
      <alignment horizontal="center"/>
    </xf>
    <xf numFmtId="0" fontId="14" fillId="0" borderId="11" xfId="0" applyFont="1" applyBorder="1" applyAlignment="1" applyProtection="1">
      <alignment horizontal="center"/>
    </xf>
    <xf numFmtId="0" fontId="14" fillId="0" borderId="12" xfId="0" applyFont="1" applyBorder="1" applyAlignment="1" applyProtection="1">
      <alignment horizontal="center"/>
    </xf>
    <xf numFmtId="0" fontId="14" fillId="0" borderId="12" xfId="0" applyFont="1" applyBorder="1" applyAlignment="1" applyProtection="1">
      <alignment horizontal="center" vertical="top" wrapText="1"/>
    </xf>
    <xf numFmtId="0" fontId="14" fillId="0" borderId="9" xfId="0" applyFont="1" applyBorder="1" applyAlignment="1" applyProtection="1">
      <alignment horizontal="center" vertical="top" wrapText="1"/>
    </xf>
    <xf numFmtId="0" fontId="14" fillId="0" borderId="20" xfId="0" applyFont="1" applyBorder="1" applyAlignment="1" applyProtection="1">
      <alignment horizontal="center"/>
    </xf>
    <xf numFmtId="0" fontId="14" fillId="0" borderId="13" xfId="0" applyFont="1" applyBorder="1" applyAlignment="1" applyProtection="1">
      <alignment horizontal="center"/>
    </xf>
    <xf numFmtId="0" fontId="14" fillId="0" borderId="0" xfId="0" applyFont="1" applyBorder="1" applyAlignment="1" applyProtection="1">
      <alignment horizontal="center"/>
    </xf>
    <xf numFmtId="0" fontId="14" fillId="0" borderId="28" xfId="0" applyFont="1" applyBorder="1" applyAlignment="1" applyProtection="1">
      <alignment horizontal="center"/>
    </xf>
    <xf numFmtId="0" fontId="14" fillId="0" borderId="22" xfId="0" applyFont="1" applyBorder="1" applyAlignment="1" applyProtection="1">
      <alignment horizontal="center" vertical="top" wrapText="1"/>
    </xf>
    <xf numFmtId="0" fontId="14" fillId="0" borderId="21" xfId="0" applyFont="1" applyBorder="1" applyAlignment="1" applyProtection="1">
      <alignment horizontal="center" vertical="top" wrapText="1"/>
    </xf>
    <xf numFmtId="171" fontId="14" fillId="28" borderId="0" xfId="0" applyNumberFormat="1" applyFont="1" applyFill="1" applyBorder="1" applyAlignment="1" applyProtection="1">
      <alignment vertical="center"/>
    </xf>
    <xf numFmtId="1" fontId="14" fillId="0" borderId="21" xfId="0" applyNumberFormat="1" applyFont="1" applyBorder="1" applyAlignment="1" applyProtection="1">
      <alignment horizontal="right" vertical="center"/>
    </xf>
    <xf numFmtId="169" fontId="14" fillId="0" borderId="0" xfId="0" applyNumberFormat="1" applyFont="1" applyFill="1" applyBorder="1" applyAlignment="1" applyProtection="1">
      <alignment vertical="center"/>
    </xf>
    <xf numFmtId="169" fontId="14" fillId="0" borderId="22" xfId="0" applyNumberFormat="1" applyFont="1" applyFill="1" applyBorder="1" applyAlignment="1" applyProtection="1">
      <alignment vertical="center"/>
    </xf>
    <xf numFmtId="171" fontId="14" fillId="28" borderId="21" xfId="0" applyNumberFormat="1" applyFont="1" applyFill="1" applyBorder="1" applyAlignment="1" applyProtection="1">
      <alignment vertical="center"/>
    </xf>
    <xf numFmtId="169" fontId="14" fillId="0" borderId="14" xfId="0" applyNumberFormat="1" applyFont="1" applyFill="1" applyBorder="1" applyAlignment="1" applyProtection="1">
      <alignment vertical="center"/>
    </xf>
    <xf numFmtId="169" fontId="14" fillId="0" borderId="29" xfId="0" applyNumberFormat="1" applyFont="1" applyFill="1" applyBorder="1" applyAlignment="1" applyProtection="1">
      <alignment vertical="center"/>
    </xf>
    <xf numFmtId="171" fontId="14" fillId="28" borderId="5" xfId="0" applyNumberFormat="1" applyFont="1" applyFill="1" applyBorder="1" applyAlignment="1" applyProtection="1">
      <alignment vertical="center"/>
    </xf>
    <xf numFmtId="1" fontId="14" fillId="0" borderId="20" xfId="0" applyNumberFormat="1" applyFont="1" applyBorder="1" applyAlignment="1" applyProtection="1">
      <alignment horizontal="right" vertical="center"/>
    </xf>
    <xf numFmtId="169" fontId="14" fillId="0" borderId="13" xfId="0" applyNumberFormat="1" applyFont="1" applyFill="1" applyBorder="1" applyAlignment="1" applyProtection="1">
      <alignment vertical="center"/>
    </xf>
    <xf numFmtId="169" fontId="14" fillId="0" borderId="28" xfId="0" applyNumberFormat="1" applyFont="1" applyFill="1" applyBorder="1" applyAlignment="1" applyProtection="1">
      <alignment vertical="center"/>
    </xf>
    <xf numFmtId="1" fontId="14" fillId="0" borderId="19" xfId="0" applyNumberFormat="1" applyFont="1" applyBorder="1" applyAlignment="1" applyProtection="1">
      <alignment horizontal="right" vertical="center"/>
    </xf>
    <xf numFmtId="169" fontId="14" fillId="0" borderId="19" xfId="0" applyNumberFormat="1" applyFont="1" applyFill="1" applyBorder="1" applyAlignment="1" applyProtection="1">
      <alignment vertical="center"/>
    </xf>
    <xf numFmtId="169" fontId="14" fillId="28" borderId="0" xfId="0" applyNumberFormat="1" applyFont="1" applyFill="1" applyBorder="1" applyAlignment="1" applyProtection="1">
      <alignment vertical="center"/>
    </xf>
    <xf numFmtId="169" fontId="14" fillId="28" borderId="22" xfId="0" applyNumberFormat="1" applyFont="1" applyFill="1" applyBorder="1" applyAlignment="1" applyProtection="1">
      <alignment vertical="center"/>
    </xf>
    <xf numFmtId="169" fontId="14" fillId="0" borderId="0" xfId="0" applyNumberFormat="1" applyFont="1" applyBorder="1"/>
    <xf numFmtId="169" fontId="14" fillId="0" borderId="22" xfId="0" applyNumberFormat="1" applyFont="1" applyBorder="1"/>
    <xf numFmtId="0" fontId="5" fillId="0" borderId="9" xfId="0" applyFont="1" applyFill="1" applyBorder="1" applyAlignment="1">
      <alignment horizontal="left" vertical="center" wrapText="1" indent="3"/>
    </xf>
    <xf numFmtId="0" fontId="26" fillId="0" borderId="9" xfId="65" applyFont="1" applyBorder="1" applyAlignment="1">
      <alignment horizontal="left" vertical="center" wrapText="1" indent="1"/>
    </xf>
    <xf numFmtId="0" fontId="5" fillId="0" borderId="9" xfId="65" applyFont="1" applyBorder="1" applyAlignment="1">
      <alignment horizontal="left" vertical="center" wrapText="1" indent="2"/>
    </xf>
    <xf numFmtId="0" fontId="5" fillId="0" borderId="9" xfId="66" applyFont="1" applyFill="1" applyBorder="1" applyAlignment="1">
      <alignment horizontal="left" wrapText="1" indent="3"/>
    </xf>
    <xf numFmtId="0" fontId="5" fillId="0" borderId="9" xfId="65" applyFont="1" applyFill="1" applyBorder="1" applyAlignment="1">
      <alignment horizontal="left" wrapText="1" indent="3"/>
    </xf>
    <xf numFmtId="196" fontId="8" fillId="0" borderId="0" xfId="66" applyNumberFormat="1" applyFont="1" applyBorder="1" applyAlignment="1">
      <alignment horizontal="center" wrapText="1"/>
    </xf>
    <xf numFmtId="1" fontId="9" fillId="26" borderId="9" xfId="66" applyNumberFormat="1" applyFont="1" applyFill="1" applyBorder="1" applyAlignment="1">
      <alignment horizontal="center" vertical="top"/>
    </xf>
    <xf numFmtId="0" fontId="9" fillId="26" borderId="9" xfId="66" applyFont="1" applyFill="1" applyBorder="1" applyAlignment="1">
      <alignment wrapText="1"/>
    </xf>
    <xf numFmtId="0" fontId="8" fillId="26" borderId="9" xfId="66" applyFont="1" applyFill="1" applyBorder="1" applyAlignment="1">
      <alignment horizontal="center"/>
    </xf>
    <xf numFmtId="169" fontId="8" fillId="26" borderId="9" xfId="66" applyNumberFormat="1" applyFont="1" applyFill="1" applyBorder="1" applyAlignment="1">
      <alignment horizontal="center"/>
    </xf>
    <xf numFmtId="3" fontId="8" fillId="26" borderId="9" xfId="66" applyNumberFormat="1" applyFont="1" applyFill="1" applyBorder="1" applyAlignment="1">
      <alignment horizontal="center"/>
    </xf>
    <xf numFmtId="172" fontId="8" fillId="26" borderId="9" xfId="66" applyNumberFormat="1" applyFont="1" applyFill="1" applyBorder="1" applyAlignment="1">
      <alignment horizontal="center"/>
    </xf>
    <xf numFmtId="1" fontId="5" fillId="0" borderId="9" xfId="66" applyNumberFormat="1" applyFont="1" applyFill="1" applyBorder="1" applyAlignment="1">
      <alignment horizontal="left"/>
    </xf>
    <xf numFmtId="1" fontId="5" fillId="0" borderId="9" xfId="66" applyNumberFormat="1" applyFont="1" applyFill="1" applyBorder="1" applyAlignment="1">
      <alignment horizontal="center"/>
    </xf>
    <xf numFmtId="1" fontId="4" fillId="0" borderId="9" xfId="66" applyNumberFormat="1" applyFont="1" applyFill="1" applyBorder="1" applyAlignment="1">
      <alignment horizontal="left"/>
    </xf>
    <xf numFmtId="0" fontId="67" fillId="0" borderId="9" xfId="66" applyFont="1" applyFill="1" applyBorder="1" applyAlignment="1">
      <alignment horizontal="center"/>
    </xf>
    <xf numFmtId="170" fontId="4" fillId="0" borderId="9" xfId="66" applyNumberFormat="1" applyFont="1" applyFill="1" applyBorder="1" applyAlignment="1">
      <alignment horizontal="center"/>
    </xf>
    <xf numFmtId="0" fontId="67" fillId="25" borderId="9" xfId="66" applyFont="1" applyFill="1" applyBorder="1" applyAlignment="1">
      <alignment horizontal="center"/>
    </xf>
    <xf numFmtId="170" fontId="12" fillId="25" borderId="9" xfId="0" applyNumberFormat="1" applyFont="1" applyFill="1" applyBorder="1" applyAlignment="1">
      <alignment horizontal="center"/>
    </xf>
    <xf numFmtId="170" fontId="42" fillId="27" borderId="9" xfId="66" applyNumberFormat="1" applyFont="1" applyFill="1" applyBorder="1" applyAlignment="1">
      <alignment horizontal="center"/>
    </xf>
    <xf numFmtId="196" fontId="42" fillId="27" borderId="9" xfId="66" applyNumberFormat="1" applyFont="1" applyFill="1" applyBorder="1" applyAlignment="1">
      <alignment horizontal="center"/>
    </xf>
    <xf numFmtId="170" fontId="15" fillId="25" borderId="9" xfId="66" applyNumberFormat="1" applyFont="1" applyFill="1" applyBorder="1" applyAlignment="1">
      <alignment horizontal="center"/>
    </xf>
    <xf numFmtId="196" fontId="15" fillId="25" borderId="9" xfId="66" applyNumberFormat="1" applyFont="1" applyFill="1" applyBorder="1" applyAlignment="1">
      <alignment horizontal="center"/>
    </xf>
    <xf numFmtId="170" fontId="12" fillId="25" borderId="9" xfId="66" applyNumberFormat="1" applyFont="1" applyFill="1" applyBorder="1" applyAlignment="1">
      <alignment horizontal="center"/>
    </xf>
    <xf numFmtId="196" fontId="12" fillId="25" borderId="9" xfId="66" applyNumberFormat="1" applyFont="1" applyFill="1" applyBorder="1" applyAlignment="1">
      <alignment horizontal="center"/>
    </xf>
    <xf numFmtId="0" fontId="8" fillId="29" borderId="9" xfId="68" applyFont="1" applyFill="1" applyBorder="1" applyAlignment="1">
      <alignment wrapText="1"/>
    </xf>
    <xf numFmtId="196" fontId="15" fillId="29" borderId="9" xfId="66" applyNumberFormat="1" applyFont="1" applyFill="1" applyBorder="1" applyAlignment="1">
      <alignment horizontal="center" vertical="center" wrapText="1"/>
    </xf>
    <xf numFmtId="0" fontId="15" fillId="29" borderId="9" xfId="66" applyFont="1" applyFill="1" applyBorder="1" applyAlignment="1">
      <alignment horizontal="center" vertical="center" wrapText="1"/>
    </xf>
    <xf numFmtId="0" fontId="3" fillId="0" borderId="0" xfId="0" applyFont="1" applyBorder="1" applyAlignment="1" applyProtection="1">
      <alignment wrapText="1"/>
    </xf>
    <xf numFmtId="17" fontId="3" fillId="0" borderId="9" xfId="0" applyNumberFormat="1" applyFont="1" applyBorder="1"/>
    <xf numFmtId="4" fontId="3" fillId="0" borderId="9" xfId="0" applyNumberFormat="1" applyFont="1" applyBorder="1"/>
    <xf numFmtId="169" fontId="3" fillId="0" borderId="9" xfId="0" applyNumberFormat="1" applyFont="1" applyBorder="1"/>
    <xf numFmtId="17" fontId="3" fillId="0" borderId="9" xfId="0" applyNumberFormat="1" applyFont="1" applyFill="1" applyBorder="1"/>
    <xf numFmtId="4" fontId="3" fillId="0" borderId="9" xfId="0" applyNumberFormat="1" applyFont="1" applyFill="1" applyBorder="1"/>
    <xf numFmtId="17" fontId="3" fillId="0" borderId="5" xfId="0" applyNumberFormat="1" applyFont="1" applyBorder="1"/>
    <xf numFmtId="4" fontId="3" fillId="0" borderId="5" xfId="0" applyNumberFormat="1" applyFont="1" applyBorder="1"/>
    <xf numFmtId="10" fontId="31" fillId="0" borderId="0" xfId="71" applyNumberFormat="1" applyFont="1"/>
    <xf numFmtId="0" fontId="0" fillId="0" borderId="0" xfId="0" applyAlignment="1">
      <alignment wrapText="1"/>
    </xf>
    <xf numFmtId="169" fontId="3" fillId="0" borderId="9" xfId="66" applyNumberFormat="1" applyFont="1" applyFill="1" applyBorder="1" applyAlignment="1">
      <alignment horizontal="center"/>
    </xf>
    <xf numFmtId="0" fontId="4" fillId="0" borderId="9" xfId="0" applyFont="1" applyBorder="1" applyAlignment="1">
      <alignment horizontal="center"/>
    </xf>
    <xf numFmtId="0" fontId="4" fillId="0" borderId="9" xfId="0" applyFont="1" applyBorder="1"/>
    <xf numFmtId="164" fontId="4" fillId="0" borderId="9" xfId="0" applyNumberFormat="1" applyFont="1" applyBorder="1"/>
    <xf numFmtId="0" fontId="4" fillId="33" borderId="9" xfId="0" applyFont="1" applyFill="1" applyBorder="1"/>
    <xf numFmtId="10" fontId="4" fillId="0" borderId="9" xfId="71" applyNumberFormat="1" applyFont="1" applyBorder="1"/>
    <xf numFmtId="164" fontId="67" fillId="0" borderId="0" xfId="0" applyNumberFormat="1" applyFont="1"/>
    <xf numFmtId="0" fontId="67" fillId="0" borderId="0" xfId="0" applyFont="1"/>
    <xf numFmtId="1" fontId="8" fillId="26" borderId="9" xfId="0" applyNumberFormat="1" applyFont="1" applyFill="1" applyBorder="1" applyAlignment="1">
      <alignment horizontal="center"/>
    </xf>
    <xf numFmtId="1" fontId="8" fillId="26" borderId="10" xfId="0" applyNumberFormat="1" applyFont="1" applyFill="1" applyBorder="1" applyAlignment="1">
      <alignment horizontal="left"/>
    </xf>
    <xf numFmtId="1" fontId="8" fillId="26" borderId="12" xfId="0" applyNumberFormat="1" applyFont="1" applyFill="1" applyBorder="1" applyAlignment="1">
      <alignment horizontal="left"/>
    </xf>
    <xf numFmtId="1" fontId="13" fillId="33" borderId="9" xfId="33" applyNumberFormat="1" applyFont="1" applyFill="1" applyBorder="1"/>
    <xf numFmtId="1" fontId="7" fillId="26" borderId="9" xfId="33" applyNumberFormat="1" applyFont="1" applyFill="1" applyBorder="1"/>
    <xf numFmtId="167" fontId="8" fillId="34" borderId="31" xfId="66" applyNumberFormat="1" applyFont="1" applyFill="1" applyBorder="1" applyAlignment="1">
      <alignment vertical="center"/>
    </xf>
    <xf numFmtId="0" fontId="8" fillId="36" borderId="9" xfId="0" applyFont="1" applyFill="1" applyBorder="1" applyAlignment="1">
      <alignment horizontal="center" wrapText="1"/>
    </xf>
    <xf numFmtId="0" fontId="11" fillId="0" borderId="0" xfId="0" applyFont="1"/>
    <xf numFmtId="172" fontId="8" fillId="36" borderId="9" xfId="66" applyNumberFormat="1" applyFont="1" applyFill="1" applyBorder="1" applyAlignment="1">
      <alignment horizontal="center"/>
    </xf>
    <xf numFmtId="0" fontId="11" fillId="0" borderId="11" xfId="66" applyFont="1" applyFill="1" applyBorder="1"/>
    <xf numFmtId="166" fontId="11" fillId="37" borderId="9" xfId="66" applyNumberFormat="1" applyFont="1" applyFill="1" applyBorder="1"/>
    <xf numFmtId="164" fontId="74" fillId="36" borderId="12" xfId="33" applyFont="1" applyFill="1" applyBorder="1" applyAlignment="1"/>
    <xf numFmtId="0" fontId="0" fillId="0" borderId="0" xfId="0" applyAlignment="1">
      <alignment wrapText="1"/>
    </xf>
    <xf numFmtId="0" fontId="13" fillId="0" borderId="0" xfId="0" applyFont="1" applyAlignment="1">
      <alignment wrapText="1"/>
    </xf>
    <xf numFmtId="169" fontId="3" fillId="0" borderId="9" xfId="0" applyNumberFormat="1" applyFont="1" applyBorder="1" applyAlignment="1">
      <alignment horizontal="center"/>
    </xf>
    <xf numFmtId="171" fontId="14" fillId="28" borderId="20" xfId="0" applyNumberFormat="1" applyFont="1" applyFill="1" applyBorder="1" applyAlignment="1" applyProtection="1">
      <alignment vertical="center"/>
    </xf>
    <xf numFmtId="0" fontId="7" fillId="0" borderId="17" xfId="0" applyFont="1" applyBorder="1" applyAlignment="1">
      <alignment horizontal="center" vertical="top" wrapText="1"/>
    </xf>
    <xf numFmtId="0" fontId="7" fillId="0" borderId="15" xfId="0" applyFont="1" applyBorder="1" applyAlignment="1">
      <alignment horizontal="center" vertical="top" wrapText="1"/>
    </xf>
    <xf numFmtId="0" fontId="13" fillId="0" borderId="16" xfId="0" applyFont="1" applyBorder="1" applyAlignment="1">
      <alignment vertical="top" wrapText="1"/>
    </xf>
    <xf numFmtId="0" fontId="13" fillId="0" borderId="18" xfId="0" applyFont="1" applyBorder="1" applyAlignment="1">
      <alignment vertical="top" wrapText="1"/>
    </xf>
    <xf numFmtId="0" fontId="7" fillId="0" borderId="18" xfId="0" applyFont="1" applyBorder="1" applyAlignment="1">
      <alignment horizontal="center" vertical="top" wrapText="1"/>
    </xf>
    <xf numFmtId="0" fontId="13" fillId="0" borderId="18" xfId="0" applyFont="1" applyBorder="1" applyAlignment="1">
      <alignment horizontal="justify" vertical="top" wrapText="1"/>
    </xf>
    <xf numFmtId="0" fontId="13" fillId="0" borderId="23" xfId="0" applyFont="1" applyBorder="1" applyAlignment="1">
      <alignment horizontal="justify" vertical="top" wrapText="1"/>
    </xf>
    <xf numFmtId="0" fontId="13" fillId="0" borderId="17" xfId="0" applyFont="1" applyBorder="1" applyAlignment="1">
      <alignment horizontal="justify" vertical="top" wrapText="1"/>
    </xf>
    <xf numFmtId="0" fontId="13" fillId="0" borderId="17" xfId="0" applyFont="1" applyBorder="1" applyAlignment="1">
      <alignment vertical="top" wrapText="1"/>
    </xf>
    <xf numFmtId="0" fontId="13" fillId="0" borderId="18" xfId="0" applyFont="1" applyFill="1" applyBorder="1" applyAlignment="1">
      <alignment vertical="top" wrapText="1"/>
    </xf>
    <xf numFmtId="0" fontId="13" fillId="0" borderId="17" xfId="0" applyFont="1" applyBorder="1" applyAlignment="1">
      <alignment vertical="center" wrapText="1"/>
    </xf>
    <xf numFmtId="0" fontId="13" fillId="0" borderId="0" xfId="0" applyFont="1" applyAlignment="1">
      <alignment horizontal="justify" wrapText="1"/>
    </xf>
    <xf numFmtId="0" fontId="7" fillId="0" borderId="0" xfId="66" applyFont="1" applyBorder="1" applyAlignment="1">
      <alignment horizontal="center"/>
    </xf>
    <xf numFmtId="0" fontId="8" fillId="0" borderId="0" xfId="66" applyFont="1" applyBorder="1" applyAlignment="1">
      <alignment horizontal="center"/>
    </xf>
    <xf numFmtId="0" fontId="8" fillId="0" borderId="0" xfId="66" applyFont="1" applyBorder="1" applyAlignment="1">
      <alignment horizontal="center" wrapText="1"/>
    </xf>
    <xf numFmtId="0" fontId="3" fillId="0" borderId="0" xfId="80"/>
    <xf numFmtId="0" fontId="3" fillId="0" borderId="0" xfId="80" applyAlignment="1">
      <alignment wrapText="1"/>
    </xf>
    <xf numFmtId="0" fontId="3" fillId="0" borderId="0" xfId="122" applyAlignment="1">
      <alignment wrapText="1"/>
    </xf>
    <xf numFmtId="0" fontId="3" fillId="0" borderId="0" xfId="80" applyBorder="1"/>
    <xf numFmtId="0" fontId="3" fillId="0" borderId="0" xfId="122" applyBorder="1" applyAlignment="1">
      <alignment wrapText="1"/>
    </xf>
    <xf numFmtId="0" fontId="3" fillId="0" borderId="0" xfId="123" applyFont="1" applyBorder="1" applyAlignment="1">
      <alignment horizontal="justify" vertical="top" wrapText="1"/>
    </xf>
    <xf numFmtId="0" fontId="7" fillId="0" borderId="0" xfId="122" applyFont="1" applyBorder="1" applyAlignment="1">
      <alignment wrapText="1"/>
    </xf>
    <xf numFmtId="0" fontId="3" fillId="0" borderId="0" xfId="122" applyFont="1" applyAlignment="1">
      <alignment wrapText="1"/>
    </xf>
    <xf numFmtId="0" fontId="7" fillId="0" borderId="0" xfId="122" applyFont="1" applyAlignment="1">
      <alignment wrapText="1"/>
    </xf>
    <xf numFmtId="0" fontId="3" fillId="35" borderId="0" xfId="122" applyFont="1" applyFill="1" applyAlignment="1">
      <alignment wrapText="1"/>
    </xf>
    <xf numFmtId="0" fontId="3" fillId="35" borderId="0" xfId="122" applyFill="1" applyAlignment="1">
      <alignment wrapText="1"/>
    </xf>
    <xf numFmtId="0" fontId="4" fillId="35" borderId="0" xfId="122" applyFont="1" applyFill="1" applyAlignment="1">
      <alignment wrapText="1"/>
    </xf>
    <xf numFmtId="0" fontId="70" fillId="35" borderId="0" xfId="122" applyFont="1" applyFill="1" applyAlignment="1">
      <alignment horizontal="left" wrapText="1"/>
    </xf>
    <xf numFmtId="0" fontId="68" fillId="35" borderId="0" xfId="122" applyFont="1" applyFill="1" applyAlignment="1"/>
    <xf numFmtId="0" fontId="8" fillId="35" borderId="0" xfId="122" applyFont="1" applyFill="1" applyBorder="1" applyAlignment="1">
      <alignment wrapText="1"/>
    </xf>
    <xf numFmtId="0" fontId="3" fillId="0" borderId="0" xfId="123"/>
    <xf numFmtId="0" fontId="3" fillId="0" borderId="0" xfId="123" applyAlignment="1"/>
    <xf numFmtId="0" fontId="3" fillId="0" borderId="0" xfId="123" applyAlignment="1">
      <alignment horizontal="center"/>
    </xf>
    <xf numFmtId="0" fontId="3" fillId="0" borderId="0" xfId="122" applyAlignment="1"/>
    <xf numFmtId="0" fontId="3" fillId="0" borderId="0" xfId="122" applyAlignment="1">
      <alignment horizontal="center"/>
    </xf>
    <xf numFmtId="0" fontId="3" fillId="0" borderId="0" xfId="122" applyAlignment="1">
      <alignment horizontal="left" wrapText="1"/>
    </xf>
    <xf numFmtId="0" fontId="4" fillId="0" borderId="0" xfId="122" applyFont="1" applyAlignment="1"/>
    <xf numFmtId="0" fontId="3" fillId="0" borderId="9" xfId="122" applyFill="1" applyBorder="1" applyAlignment="1">
      <alignment wrapText="1"/>
    </xf>
    <xf numFmtId="0" fontId="3" fillId="0" borderId="9" xfId="122" applyFill="1" applyBorder="1" applyAlignment="1"/>
    <xf numFmtId="0" fontId="3" fillId="0" borderId="9" xfId="122" applyFont="1" applyFill="1" applyBorder="1" applyAlignment="1">
      <alignment wrapText="1"/>
    </xf>
    <xf numFmtId="0" fontId="10" fillId="26" borderId="9" xfId="122" applyFont="1" applyFill="1" applyBorder="1" applyAlignment="1"/>
    <xf numFmtId="0" fontId="3" fillId="0" borderId="5" xfId="122" applyFill="1" applyBorder="1" applyAlignment="1">
      <alignment wrapText="1"/>
    </xf>
    <xf numFmtId="0" fontId="3" fillId="0" borderId="20" xfId="122" applyFill="1" applyBorder="1" applyAlignment="1">
      <alignment wrapText="1"/>
    </xf>
    <xf numFmtId="0" fontId="3" fillId="26" borderId="9" xfId="122" applyFont="1" applyFill="1" applyBorder="1" applyAlignment="1">
      <alignment wrapText="1"/>
    </xf>
    <xf numFmtId="0" fontId="3" fillId="0" borderId="9" xfId="122" applyBorder="1" applyAlignment="1">
      <alignment wrapText="1"/>
    </xf>
    <xf numFmtId="0" fontId="3" fillId="0" borderId="9" xfId="122" applyBorder="1" applyAlignment="1">
      <alignment horizontal="center" wrapText="1"/>
    </xf>
    <xf numFmtId="0" fontId="4" fillId="0" borderId="9" xfId="122" applyFont="1" applyBorder="1" applyAlignment="1">
      <alignment wrapText="1"/>
    </xf>
    <xf numFmtId="2" fontId="3" fillId="0" borderId="0" xfId="122" applyNumberFormat="1" applyAlignment="1"/>
    <xf numFmtId="0" fontId="3" fillId="0" borderId="21" xfId="122" applyBorder="1" applyAlignment="1">
      <alignment wrapText="1"/>
    </xf>
    <xf numFmtId="0" fontId="3" fillId="0" borderId="21" xfId="122" applyBorder="1" applyAlignment="1">
      <alignment horizontal="center" wrapText="1"/>
    </xf>
    <xf numFmtId="0" fontId="73" fillId="0" borderId="21" xfId="122" applyFont="1" applyBorder="1" applyAlignment="1">
      <alignment wrapText="1"/>
    </xf>
    <xf numFmtId="0" fontId="10" fillId="0" borderId="21" xfId="122" applyFont="1" applyBorder="1" applyAlignment="1">
      <alignment wrapText="1"/>
    </xf>
    <xf numFmtId="0" fontId="3" fillId="0" borderId="21" xfId="122" applyFont="1" applyBorder="1" applyAlignment="1">
      <alignment wrapText="1"/>
    </xf>
    <xf numFmtId="0" fontId="4" fillId="0" borderId="21" xfId="122" applyFont="1" applyBorder="1" applyAlignment="1">
      <alignment wrapText="1"/>
    </xf>
    <xf numFmtId="0" fontId="3" fillId="0" borderId="21" xfId="122" applyFill="1" applyBorder="1" applyAlignment="1">
      <alignment wrapText="1"/>
    </xf>
    <xf numFmtId="0" fontId="3" fillId="0" borderId="21" xfId="122" applyFill="1" applyBorder="1" applyAlignment="1">
      <alignment horizontal="center" wrapText="1"/>
    </xf>
    <xf numFmtId="0" fontId="73" fillId="0" borderId="21" xfId="122" applyFont="1" applyFill="1" applyBorder="1" applyAlignment="1">
      <alignment wrapText="1"/>
    </xf>
    <xf numFmtId="0" fontId="3" fillId="0" borderId="21" xfId="122" applyBorder="1" applyAlignment="1">
      <alignment horizontal="left" wrapText="1"/>
    </xf>
    <xf numFmtId="0" fontId="73" fillId="0" borderId="21" xfId="122" applyFont="1" applyBorder="1" applyAlignment="1">
      <alignment horizontal="left" wrapText="1"/>
    </xf>
    <xf numFmtId="0" fontId="3" fillId="26" borderId="9" xfId="122" applyFont="1" applyFill="1" applyBorder="1" applyAlignment="1">
      <alignment horizontal="center" wrapText="1"/>
    </xf>
    <xf numFmtId="0" fontId="26" fillId="26" borderId="9" xfId="122" applyFont="1" applyFill="1" applyBorder="1" applyAlignment="1">
      <alignment wrapText="1"/>
    </xf>
    <xf numFmtId="0" fontId="3" fillId="0" borderId="5" xfId="122" applyBorder="1" applyAlignment="1">
      <alignment horizontal="center" wrapText="1"/>
    </xf>
    <xf numFmtId="0" fontId="73" fillId="0" borderId="5" xfId="122" applyFont="1" applyBorder="1" applyAlignment="1">
      <alignment wrapText="1"/>
    </xf>
    <xf numFmtId="0" fontId="3" fillId="0" borderId="14" xfId="122" applyFill="1" applyBorder="1" applyAlignment="1">
      <alignment horizontal="center" wrapText="1"/>
    </xf>
    <xf numFmtId="0" fontId="73" fillId="0" borderId="5" xfId="122" applyFont="1" applyFill="1" applyBorder="1" applyAlignment="1">
      <alignment wrapText="1"/>
    </xf>
    <xf numFmtId="0" fontId="3" fillId="0" borderId="11" xfId="122" applyFill="1" applyBorder="1" applyAlignment="1">
      <alignment horizontal="center" wrapText="1"/>
    </xf>
    <xf numFmtId="0" fontId="73" fillId="0" borderId="9" xfId="122" applyFont="1" applyFill="1" applyBorder="1" applyAlignment="1">
      <alignment wrapText="1"/>
    </xf>
    <xf numFmtId="0" fontId="3" fillId="32" borderId="9" xfId="122" applyFill="1" applyBorder="1" applyAlignment="1">
      <alignment wrapText="1"/>
    </xf>
    <xf numFmtId="0" fontId="73" fillId="32" borderId="9" xfId="122" applyFont="1" applyFill="1" applyBorder="1" applyAlignment="1">
      <alignment wrapText="1"/>
    </xf>
    <xf numFmtId="0" fontId="3" fillId="0" borderId="0" xfId="122" applyBorder="1" applyAlignment="1">
      <alignment horizontal="center" wrapText="1"/>
    </xf>
    <xf numFmtId="0" fontId="3" fillId="26" borderId="9" xfId="122" applyFill="1" applyBorder="1" applyAlignment="1">
      <alignment wrapText="1"/>
    </xf>
    <xf numFmtId="0" fontId="73" fillId="0" borderId="9" xfId="122" applyFont="1" applyBorder="1" applyAlignment="1">
      <alignment wrapText="1"/>
    </xf>
    <xf numFmtId="0" fontId="3" fillId="0" borderId="0" xfId="122" applyAlignment="1">
      <alignment horizontal="right"/>
    </xf>
    <xf numFmtId="0" fontId="3" fillId="0" borderId="20" xfId="122" applyBorder="1" applyAlignment="1">
      <alignment wrapText="1"/>
    </xf>
    <xf numFmtId="0" fontId="3" fillId="0" borderId="20" xfId="122" applyBorder="1" applyAlignment="1">
      <alignment horizontal="center" wrapText="1"/>
    </xf>
    <xf numFmtId="0" fontId="73" fillId="0" borderId="20" xfId="122" applyFont="1" applyBorder="1" applyAlignment="1">
      <alignment wrapText="1"/>
    </xf>
    <xf numFmtId="0" fontId="3" fillId="0" borderId="21" xfId="122" applyFill="1" applyBorder="1" applyAlignment="1">
      <alignment horizontal="left" wrapText="1"/>
    </xf>
    <xf numFmtId="0" fontId="3" fillId="0" borderId="9" xfId="122" applyBorder="1" applyAlignment="1">
      <alignment horizontal="center"/>
    </xf>
    <xf numFmtId="0" fontId="10" fillId="0" borderId="9" xfId="122" applyFont="1" applyBorder="1" applyAlignment="1"/>
    <xf numFmtId="0" fontId="3" fillId="26" borderId="9" xfId="122" applyFont="1" applyFill="1" applyBorder="1" applyAlignment="1"/>
    <xf numFmtId="0" fontId="3" fillId="26" borderId="9" xfId="122" applyFont="1" applyFill="1" applyBorder="1" applyAlignment="1">
      <alignment horizontal="center"/>
    </xf>
    <xf numFmtId="0" fontId="35" fillId="0" borderId="9" xfId="122" applyFont="1" applyBorder="1" applyAlignment="1">
      <alignment horizontal="center" wrapText="1"/>
    </xf>
    <xf numFmtId="0" fontId="9" fillId="0" borderId="0" xfId="122" applyFont="1" applyAlignment="1"/>
    <xf numFmtId="169" fontId="9" fillId="0" borderId="0" xfId="122" applyNumberFormat="1" applyFont="1" applyAlignment="1"/>
    <xf numFmtId="0" fontId="34" fillId="0" borderId="0" xfId="123" applyFont="1" applyAlignment="1">
      <alignment wrapText="1"/>
    </xf>
    <xf numFmtId="169" fontId="3" fillId="0" borderId="0" xfId="122" applyNumberFormat="1" applyAlignment="1">
      <alignment horizontal="center"/>
    </xf>
    <xf numFmtId="0" fontId="34" fillId="0" borderId="0" xfId="122" applyFont="1" applyAlignment="1">
      <alignment wrapText="1"/>
    </xf>
    <xf numFmtId="0" fontId="34" fillId="0" borderId="0" xfId="123" applyFont="1" applyAlignment="1"/>
    <xf numFmtId="0" fontId="34" fillId="0" borderId="0" xfId="122" applyFont="1" applyAlignment="1"/>
    <xf numFmtId="0" fontId="33" fillId="0" borderId="0" xfId="122" applyFont="1" applyAlignment="1"/>
    <xf numFmtId="169" fontId="33" fillId="0" borderId="0" xfId="122" applyNumberFormat="1" applyFont="1" applyAlignment="1">
      <alignment horizontal="right"/>
    </xf>
    <xf numFmtId="0" fontId="34" fillId="0" borderId="9" xfId="122" applyFont="1" applyBorder="1" applyAlignment="1"/>
    <xf numFmtId="0" fontId="3" fillId="0" borderId="0" xfId="122" applyFont="1" applyAlignment="1">
      <alignment horizontal="right"/>
    </xf>
    <xf numFmtId="0" fontId="68" fillId="32" borderId="0" xfId="122" applyFont="1" applyFill="1" applyAlignment="1"/>
    <xf numFmtId="169" fontId="33" fillId="0" borderId="0" xfId="122" applyNumberFormat="1" applyFont="1" applyAlignment="1"/>
    <xf numFmtId="164" fontId="8" fillId="29" borderId="9" xfId="754" applyFont="1" applyFill="1" applyBorder="1" applyAlignment="1">
      <alignment horizontal="center" vertical="center" wrapText="1"/>
    </xf>
    <xf numFmtId="0" fontId="8" fillId="29" borderId="10" xfId="1948" applyFont="1" applyFill="1" applyBorder="1" applyAlignment="1">
      <alignment horizontal="center" vertical="center" wrapText="1"/>
    </xf>
    <xf numFmtId="169" fontId="8" fillId="29" borderId="9" xfId="68" applyNumberFormat="1" applyFont="1" applyFill="1" applyBorder="1" applyAlignment="1">
      <alignment horizontal="center" vertical="center" wrapText="1"/>
    </xf>
    <xf numFmtId="164" fontId="3" fillId="0" borderId="9" xfId="754" applyBorder="1" applyAlignment="1">
      <alignment wrapText="1"/>
    </xf>
    <xf numFmtId="0" fontId="3" fillId="0" borderId="9" xfId="123" applyBorder="1"/>
    <xf numFmtId="0" fontId="67" fillId="0" borderId="9" xfId="123" applyFont="1" applyBorder="1"/>
    <xf numFmtId="0" fontId="3" fillId="0" borderId="9" xfId="123" applyBorder="1" applyAlignment="1">
      <alignment horizontal="center" wrapText="1"/>
    </xf>
    <xf numFmtId="0" fontId="3" fillId="0" borderId="9" xfId="123" applyBorder="1" applyAlignment="1">
      <alignment wrapText="1"/>
    </xf>
    <xf numFmtId="0" fontId="67" fillId="0" borderId="9" xfId="123" applyFont="1" applyBorder="1" applyAlignment="1">
      <alignment wrapText="1"/>
    </xf>
    <xf numFmtId="169" fontId="7" fillId="26" borderId="9" xfId="123" applyNumberFormat="1" applyFont="1" applyFill="1" applyBorder="1" applyAlignment="1">
      <alignment horizontal="center" vertical="top" wrapText="1"/>
    </xf>
    <xf numFmtId="0" fontId="8" fillId="0" borderId="0" xfId="123" applyFont="1"/>
    <xf numFmtId="0" fontId="8" fillId="91" borderId="9" xfId="123" applyFont="1" applyFill="1" applyBorder="1" applyAlignment="1">
      <alignment horizontal="center" wrapText="1"/>
    </xf>
    <xf numFmtId="0" fontId="88" fillId="25" borderId="9" xfId="66" applyFont="1" applyFill="1" applyBorder="1" applyAlignment="1">
      <alignment horizontal="center" wrapText="1"/>
    </xf>
    <xf numFmtId="0" fontId="3" fillId="0" borderId="0" xfId="123" applyFont="1"/>
    <xf numFmtId="0" fontId="4" fillId="0" borderId="0" xfId="123" applyFont="1" applyAlignment="1">
      <alignment horizontal="centerContinuous" wrapText="1"/>
    </xf>
    <xf numFmtId="0" fontId="8" fillId="0" borderId="0" xfId="123" applyFont="1" applyAlignment="1">
      <alignment horizontal="centerContinuous" wrapText="1"/>
    </xf>
    <xf numFmtId="0" fontId="13" fillId="32" borderId="0" xfId="0" applyFont="1" applyFill="1" applyAlignment="1">
      <alignment vertical="center"/>
    </xf>
    <xf numFmtId="164" fontId="13" fillId="0" borderId="11" xfId="33" applyFont="1" applyFill="1" applyBorder="1" applyAlignment="1"/>
    <xf numFmtId="169" fontId="8" fillId="29" borderId="9" xfId="66" applyNumberFormat="1" applyFont="1" applyFill="1" applyBorder="1" applyAlignment="1" applyProtection="1">
      <alignment horizontal="center" vertical="center"/>
    </xf>
    <xf numFmtId="164" fontId="13" fillId="33" borderId="9" xfId="33" applyFont="1" applyFill="1" applyBorder="1" applyAlignment="1"/>
    <xf numFmtId="164" fontId="13" fillId="33" borderId="9" xfId="33" applyFont="1" applyFill="1" applyBorder="1"/>
    <xf numFmtId="0" fontId="7" fillId="35" borderId="9" xfId="68" applyFont="1" applyFill="1" applyBorder="1" applyAlignment="1">
      <alignment wrapText="1"/>
    </xf>
    <xf numFmtId="0" fontId="0" fillId="0" borderId="0" xfId="0" applyAlignment="1">
      <alignment wrapText="1"/>
    </xf>
    <xf numFmtId="0" fontId="145" fillId="35" borderId="0" xfId="0" applyFont="1" applyFill="1"/>
    <xf numFmtId="0" fontId="146" fillId="35" borderId="0" xfId="0" applyFont="1" applyFill="1"/>
    <xf numFmtId="0" fontId="146" fillId="35" borderId="0" xfId="0" applyFont="1" applyFill="1" applyBorder="1"/>
    <xf numFmtId="0" fontId="4" fillId="0" borderId="0" xfId="0" applyFont="1" applyBorder="1" applyAlignment="1" applyProtection="1"/>
    <xf numFmtId="0" fontId="31" fillId="92" borderId="0" xfId="0" applyFont="1" applyFill="1"/>
    <xf numFmtId="0" fontId="31" fillId="92" borderId="0" xfId="0" applyFont="1" applyFill="1" applyBorder="1"/>
    <xf numFmtId="0" fontId="0" fillId="35" borderId="0" xfId="0" applyFill="1"/>
    <xf numFmtId="0" fontId="41" fillId="0" borderId="9" xfId="0" applyFont="1" applyBorder="1" applyAlignment="1">
      <alignment horizontal="center" wrapText="1"/>
    </xf>
    <xf numFmtId="14" fontId="18" fillId="0" borderId="9" xfId="0" applyNumberFormat="1" applyFont="1" applyBorder="1"/>
    <xf numFmtId="0" fontId="4" fillId="35" borderId="0" xfId="0" applyFont="1" applyFill="1" applyAlignment="1">
      <alignment wrapText="1"/>
    </xf>
    <xf numFmtId="0" fontId="147" fillId="32" borderId="63" xfId="0" applyFont="1" applyFill="1" applyBorder="1" applyAlignment="1"/>
    <xf numFmtId="0" fontId="147" fillId="32" borderId="64" xfId="0" applyFont="1" applyFill="1" applyBorder="1" applyAlignment="1">
      <alignment wrapText="1"/>
    </xf>
    <xf numFmtId="0" fontId="11" fillId="0" borderId="64" xfId="0" applyFont="1" applyBorder="1" applyAlignment="1"/>
    <xf numFmtId="0" fontId="11" fillId="32" borderId="65" xfId="0" applyFont="1" applyFill="1" applyBorder="1" applyAlignment="1"/>
    <xf numFmtId="0" fontId="11" fillId="32" borderId="23" xfId="0" applyFont="1" applyFill="1" applyBorder="1" applyAlignment="1">
      <alignment horizontal="left"/>
    </xf>
    <xf numFmtId="0" fontId="11" fillId="0" borderId="23" xfId="0" applyFont="1" applyFill="1" applyBorder="1" applyAlignment="1"/>
    <xf numFmtId="0" fontId="11" fillId="32" borderId="26" xfId="0" applyFont="1" applyFill="1" applyBorder="1" applyAlignment="1">
      <alignment horizontal="left"/>
    </xf>
    <xf numFmtId="15" fontId="11" fillId="32" borderId="18" xfId="0" applyNumberFormat="1" applyFont="1" applyFill="1" applyBorder="1" applyAlignment="1">
      <alignment horizontal="left"/>
    </xf>
    <xf numFmtId="0" fontId="11" fillId="0" borderId="18" xfId="0" applyFont="1" applyFill="1" applyBorder="1" applyAlignment="1">
      <alignment horizontal="left"/>
    </xf>
    <xf numFmtId="0" fontId="11" fillId="32" borderId="23" xfId="0" applyFont="1" applyFill="1" applyBorder="1" applyAlignment="1">
      <alignment wrapText="1"/>
    </xf>
    <xf numFmtId="0" fontId="11" fillId="32" borderId="26" xfId="0" applyFont="1" applyFill="1" applyBorder="1" applyAlignment="1">
      <alignment wrapText="1"/>
    </xf>
    <xf numFmtId="0" fontId="11" fillId="32" borderId="18" xfId="0" applyFont="1" applyFill="1" applyBorder="1" applyAlignment="1">
      <alignment wrapText="1"/>
    </xf>
    <xf numFmtId="0" fontId="0" fillId="0" borderId="18" xfId="0" applyBorder="1" applyAlignment="1"/>
    <xf numFmtId="0" fontId="147" fillId="32" borderId="23" xfId="0" applyFont="1" applyFill="1" applyBorder="1" applyAlignment="1">
      <alignment wrapText="1"/>
    </xf>
    <xf numFmtId="0" fontId="147" fillId="32" borderId="65" xfId="0" applyFont="1" applyFill="1" applyBorder="1" applyAlignment="1"/>
    <xf numFmtId="0" fontId="11" fillId="0" borderId="23" xfId="0" applyFont="1" applyBorder="1" applyAlignment="1"/>
    <xf numFmtId="0" fontId="11" fillId="32" borderId="26" xfId="0" applyFont="1" applyFill="1" applyBorder="1" applyAlignment="1"/>
    <xf numFmtId="0" fontId="0" fillId="0" borderId="18" xfId="0" applyBorder="1" applyAlignment="1">
      <alignment wrapText="1"/>
    </xf>
    <xf numFmtId="0" fontId="150" fillId="35" borderId="0" xfId="123" applyFont="1" applyFill="1"/>
    <xf numFmtId="0" fontId="3" fillId="35" borderId="0" xfId="123" applyFill="1"/>
    <xf numFmtId="0" fontId="151" fillId="92" borderId="0" xfId="0" applyFont="1" applyFill="1"/>
    <xf numFmtId="0" fontId="3" fillId="0" borderId="9" xfId="0" applyFont="1" applyFill="1" applyBorder="1" applyAlignment="1">
      <alignment horizontal="center"/>
    </xf>
    <xf numFmtId="0" fontId="3" fillId="0" borderId="9" xfId="0" applyFont="1" applyFill="1" applyBorder="1" applyAlignment="1">
      <alignment wrapText="1"/>
    </xf>
    <xf numFmtId="3" fontId="3" fillId="0" borderId="9" xfId="0" applyNumberFormat="1" applyFont="1" applyFill="1" applyBorder="1" applyAlignment="1">
      <alignment horizontal="center"/>
    </xf>
    <xf numFmtId="0" fontId="41" fillId="0" borderId="20" xfId="0" applyFont="1" applyBorder="1"/>
    <xf numFmtId="0" fontId="0" fillId="0" borderId="0" xfId="0" applyBorder="1"/>
    <xf numFmtId="196" fontId="41" fillId="0" borderId="0" xfId="0" applyNumberFormat="1" applyFont="1" applyBorder="1" applyAlignment="1">
      <alignment vertical="center" wrapText="1"/>
    </xf>
    <xf numFmtId="196" fontId="41" fillId="0" borderId="9" xfId="0" applyNumberFormat="1" applyFont="1" applyBorder="1" applyAlignment="1">
      <alignment vertical="center" wrapText="1"/>
    </xf>
    <xf numFmtId="0" fontId="67" fillId="0" borderId="19" xfId="0" applyFont="1" applyBorder="1" applyAlignment="1" applyProtection="1">
      <alignment horizontal="left"/>
    </xf>
    <xf numFmtId="0" fontId="14" fillId="0" borderId="10" xfId="0" applyFont="1" applyBorder="1" applyAlignment="1" applyProtection="1">
      <alignment horizontal="center"/>
    </xf>
    <xf numFmtId="0" fontId="153" fillId="0" borderId="12" xfId="0" applyFont="1" applyBorder="1" applyAlignment="1" applyProtection="1">
      <alignment horizontal="center" vertical="top" wrapText="1"/>
    </xf>
    <xf numFmtId="0" fontId="14" fillId="0" borderId="19" xfId="0" applyFont="1" applyBorder="1" applyAlignment="1" applyProtection="1">
      <alignment horizontal="center"/>
    </xf>
    <xf numFmtId="169" fontId="14" fillId="0" borderId="30" xfId="0" applyNumberFormat="1" applyFont="1" applyFill="1" applyBorder="1" applyAlignment="1" applyProtection="1">
      <alignment vertical="center"/>
    </xf>
    <xf numFmtId="169" fontId="154" fillId="0" borderId="19" xfId="0" applyNumberFormat="1" applyFont="1" applyFill="1" applyBorder="1" applyAlignment="1" applyProtection="1">
      <alignment vertical="center"/>
    </xf>
    <xf numFmtId="169" fontId="154" fillId="0" borderId="0" xfId="0" applyNumberFormat="1" applyFont="1" applyFill="1" applyBorder="1" applyAlignment="1" applyProtection="1">
      <alignment vertical="center"/>
    </xf>
    <xf numFmtId="171" fontId="153" fillId="28" borderId="21" xfId="0" applyNumberFormat="1" applyFont="1" applyFill="1" applyBorder="1" applyAlignment="1" applyProtection="1">
      <alignment vertical="center"/>
    </xf>
    <xf numFmtId="10" fontId="155" fillId="0" borderId="0" xfId="71" applyNumberFormat="1" applyFont="1" applyBorder="1"/>
    <xf numFmtId="169" fontId="44" fillId="33" borderId="19" xfId="0" applyNumberFormat="1" applyFont="1" applyFill="1" applyBorder="1" applyAlignment="1" applyProtection="1">
      <alignment vertical="center"/>
    </xf>
    <xf numFmtId="169" fontId="44" fillId="33" borderId="0" xfId="0" applyNumberFormat="1" applyFont="1" applyFill="1" applyBorder="1" applyAlignment="1" applyProtection="1">
      <alignment vertical="center"/>
    </xf>
    <xf numFmtId="169" fontId="44" fillId="33" borderId="0" xfId="0" applyNumberFormat="1" applyFont="1" applyFill="1" applyBorder="1"/>
    <xf numFmtId="169" fontId="44" fillId="33" borderId="22" xfId="0" applyNumberFormat="1" applyFont="1" applyFill="1" applyBorder="1"/>
    <xf numFmtId="194" fontId="36" fillId="26" borderId="32" xfId="0" applyNumberFormat="1" applyFont="1" applyFill="1" applyBorder="1" applyAlignment="1">
      <alignment horizontal="center"/>
    </xf>
    <xf numFmtId="0" fontId="65" fillId="26" borderId="32" xfId="0" applyFont="1" applyFill="1" applyBorder="1"/>
    <xf numFmtId="0" fontId="31" fillId="26" borderId="33" xfId="0" applyFont="1" applyFill="1" applyBorder="1"/>
    <xf numFmtId="0" fontId="31" fillId="26" borderId="15" xfId="0" applyFont="1" applyFill="1" applyBorder="1"/>
    <xf numFmtId="0" fontId="156" fillId="0" borderId="0" xfId="122" applyFont="1" applyAlignment="1"/>
    <xf numFmtId="0" fontId="13" fillId="0" borderId="0" xfId="0" applyFont="1" applyAlignment="1">
      <alignment wrapText="1"/>
    </xf>
    <xf numFmtId="0" fontId="145" fillId="35" borderId="0" xfId="2305" applyFont="1" applyFill="1"/>
    <xf numFmtId="0" fontId="4" fillId="35" borderId="0" xfId="2305" applyFont="1" applyFill="1" applyAlignment="1">
      <alignment wrapText="1"/>
    </xf>
    <xf numFmtId="0" fontId="1" fillId="0" borderId="0" xfId="2305" applyAlignment="1">
      <alignment wrapText="1"/>
    </xf>
    <xf numFmtId="0" fontId="23" fillId="0" borderId="0" xfId="2305" applyFont="1" applyAlignment="1">
      <alignment horizontal="left"/>
    </xf>
    <xf numFmtId="0" fontId="24" fillId="0" borderId="0" xfId="2305" applyFont="1" applyAlignment="1">
      <alignment horizontal="left"/>
    </xf>
    <xf numFmtId="0" fontId="157" fillId="0" borderId="0" xfId="2305" applyFont="1"/>
    <xf numFmtId="0" fontId="157" fillId="0" borderId="0" xfId="2305" applyFont="1" applyAlignment="1">
      <alignment wrapText="1"/>
    </xf>
    <xf numFmtId="0" fontId="157" fillId="93" borderId="66" xfId="0" applyFont="1" applyFill="1" applyBorder="1"/>
    <xf numFmtId="0" fontId="158" fillId="0" borderId="66" xfId="0" applyFont="1" applyBorder="1" applyAlignment="1">
      <alignment wrapText="1"/>
    </xf>
    <xf numFmtId="0" fontId="157" fillId="0" borderId="24" xfId="0" applyFont="1" applyBorder="1"/>
    <xf numFmtId="0" fontId="157" fillId="0" borderId="24" xfId="0" applyFont="1" applyBorder="1" applyAlignment="1">
      <alignment wrapText="1"/>
    </xf>
    <xf numFmtId="0" fontId="157" fillId="0" borderId="0" xfId="0" applyFont="1" applyAlignment="1">
      <alignment wrapText="1"/>
    </xf>
    <xf numFmtId="0" fontId="157" fillId="93" borderId="24" xfId="0" applyFont="1" applyFill="1" applyBorder="1"/>
    <xf numFmtId="0" fontId="159" fillId="0" borderId="24" xfId="0" applyFont="1" applyBorder="1" applyAlignment="1">
      <alignment wrapText="1"/>
    </xf>
    <xf numFmtId="0" fontId="157" fillId="0" borderId="16" xfId="0" applyFont="1" applyBorder="1"/>
    <xf numFmtId="0" fontId="157" fillId="0" borderId="16" xfId="0" applyFont="1" applyBorder="1" applyAlignment="1">
      <alignment wrapText="1"/>
    </xf>
    <xf numFmtId="0" fontId="157" fillId="0" borderId="0" xfId="0" applyFont="1"/>
    <xf numFmtId="0" fontId="70" fillId="92" borderId="0" xfId="122" applyFont="1" applyFill="1" applyAlignment="1"/>
    <xf numFmtId="0" fontId="0" fillId="92" borderId="0" xfId="0" applyFill="1"/>
    <xf numFmtId="172" fontId="4" fillId="33" borderId="9" xfId="66" applyNumberFormat="1" applyFont="1" applyFill="1" applyBorder="1" applyAlignment="1">
      <alignment horizontal="center"/>
    </xf>
    <xf numFmtId="0" fontId="4" fillId="33" borderId="9" xfId="0" applyFont="1" applyFill="1" applyBorder="1" applyAlignment="1">
      <alignment horizontal="center" wrapText="1"/>
    </xf>
    <xf numFmtId="0" fontId="4" fillId="33" borderId="9" xfId="0" applyFont="1" applyFill="1" applyBorder="1" applyAlignment="1">
      <alignment horizontal="center"/>
    </xf>
    <xf numFmtId="0" fontId="3" fillId="32" borderId="0" xfId="123" applyFont="1" applyFill="1" applyBorder="1" applyAlignment="1">
      <alignment horizontal="justify" vertical="top" wrapText="1"/>
    </xf>
    <xf numFmtId="0" fontId="3" fillId="35" borderId="0" xfId="80" applyFont="1" applyFill="1" applyBorder="1" applyAlignment="1">
      <alignment wrapText="1"/>
    </xf>
    <xf numFmtId="0" fontId="152" fillId="0" borderId="30" xfId="0" applyFont="1" applyBorder="1" applyAlignment="1" applyProtection="1">
      <alignment horizontal="left"/>
    </xf>
    <xf numFmtId="0" fontId="152" fillId="0" borderId="14" xfId="0" applyFont="1" applyBorder="1" applyAlignment="1" applyProtection="1">
      <alignment wrapText="1"/>
    </xf>
    <xf numFmtId="169" fontId="31" fillId="0" borderId="0" xfId="0" applyNumberFormat="1" applyFont="1"/>
    <xf numFmtId="0" fontId="13" fillId="0" borderId="18" xfId="0" applyFont="1" applyBorder="1" applyAlignment="1">
      <alignment horizontal="left" vertical="top" wrapText="1"/>
    </xf>
    <xf numFmtId="0" fontId="13" fillId="0" borderId="17" xfId="0" applyFont="1" applyBorder="1" applyAlignment="1">
      <alignment horizontal="left" vertical="top" wrapText="1"/>
    </xf>
    <xf numFmtId="0" fontId="13" fillId="0" borderId="16" xfId="0" applyFont="1" applyBorder="1" applyAlignment="1">
      <alignment horizontal="left" vertical="top" wrapText="1"/>
    </xf>
    <xf numFmtId="0" fontId="13" fillId="0" borderId="18" xfId="0" applyFont="1" applyFill="1" applyBorder="1" applyAlignment="1">
      <alignment horizontal="left" vertical="top" wrapText="1"/>
    </xf>
    <xf numFmtId="170" fontId="3" fillId="25" borderId="9" xfId="0" applyNumberFormat="1" applyFont="1" applyFill="1" applyBorder="1" applyAlignment="1">
      <alignment horizontal="center"/>
    </xf>
    <xf numFmtId="164" fontId="3" fillId="25" borderId="9" xfId="33" applyFont="1" applyFill="1" applyBorder="1" applyAlignment="1">
      <alignment horizontal="left" vertical="center" indent="1"/>
    </xf>
    <xf numFmtId="0" fontId="3" fillId="0" borderId="9" xfId="0" applyFont="1" applyFill="1" applyBorder="1" applyAlignment="1">
      <alignment horizontal="center" vertical="center"/>
    </xf>
    <xf numFmtId="0" fontId="3" fillId="0" borderId="9" xfId="0" applyFont="1" applyFill="1" applyBorder="1" applyAlignment="1">
      <alignment horizontal="left" vertical="top" wrapText="1"/>
    </xf>
    <xf numFmtId="164" fontId="3" fillId="0" borderId="9" xfId="33" applyFont="1" applyFill="1" applyBorder="1" applyAlignment="1">
      <alignment horizontal="center"/>
    </xf>
    <xf numFmtId="164" fontId="3" fillId="0" borderId="9" xfId="33" applyFont="1" applyFill="1" applyBorder="1" applyAlignment="1"/>
    <xf numFmtId="0" fontId="3" fillId="0" borderId="9" xfId="67" applyFont="1" applyFill="1" applyBorder="1" applyAlignment="1">
      <alignment horizontal="left" vertical="center" wrapText="1"/>
    </xf>
    <xf numFmtId="164" fontId="0" fillId="0" borderId="9" xfId="33" applyFont="1" applyBorder="1"/>
    <xf numFmtId="0" fontId="31" fillId="0" borderId="19" xfId="0" applyFont="1" applyBorder="1"/>
    <xf numFmtId="1" fontId="3" fillId="0" borderId="9" xfId="0" applyNumberFormat="1" applyFont="1" applyBorder="1" applyAlignment="1">
      <alignment horizontal="center"/>
    </xf>
    <xf numFmtId="0" fontId="11" fillId="32" borderId="65" xfId="0" applyFont="1" applyFill="1" applyBorder="1" applyAlignment="1">
      <alignment horizontal="left" wrapText="1"/>
    </xf>
    <xf numFmtId="0" fontId="11" fillId="32" borderId="0" xfId="0" applyFont="1" applyFill="1" applyBorder="1" applyAlignment="1">
      <alignment horizontal="left" wrapText="1"/>
    </xf>
    <xf numFmtId="0" fontId="11" fillId="32" borderId="23" xfId="0" applyFont="1" applyFill="1" applyBorder="1" applyAlignment="1">
      <alignment horizontal="left" wrapText="1"/>
    </xf>
    <xf numFmtId="0" fontId="0" fillId="0" borderId="23" xfId="0" applyBorder="1" applyAlignment="1"/>
    <xf numFmtId="0" fontId="161" fillId="94" borderId="20" xfId="2306" applyFont="1" applyFill="1" applyBorder="1" applyAlignment="1"/>
    <xf numFmtId="0" fontId="161" fillId="94" borderId="20" xfId="2306" quotePrefix="1" applyFont="1" applyFill="1" applyBorder="1" applyAlignment="1"/>
    <xf numFmtId="0" fontId="132" fillId="0" borderId="9" xfId="2306" applyFont="1" applyFill="1" applyBorder="1" applyAlignment="1">
      <alignment wrapText="1"/>
    </xf>
    <xf numFmtId="0" fontId="132" fillId="0" borderId="9" xfId="2306" applyFont="1" applyFill="1" applyBorder="1" applyAlignment="1"/>
    <xf numFmtId="0" fontId="3" fillId="0" borderId="9" xfId="2306" applyFont="1" applyFill="1" applyBorder="1" applyAlignment="1">
      <alignment wrapText="1"/>
    </xf>
    <xf numFmtId="0" fontId="3" fillId="0" borderId="9" xfId="2306" applyFont="1" applyFill="1" applyBorder="1" applyAlignment="1"/>
    <xf numFmtId="0" fontId="4" fillId="29" borderId="9" xfId="66" applyFont="1" applyFill="1" applyBorder="1" applyAlignment="1">
      <alignment horizontal="center" vertical="center" wrapText="1"/>
    </xf>
    <xf numFmtId="1" fontId="8" fillId="25" borderId="9" xfId="0" applyNumberFormat="1" applyFont="1" applyFill="1" applyBorder="1" applyAlignment="1">
      <alignment horizontal="center"/>
    </xf>
    <xf numFmtId="164" fontId="3" fillId="0" borderId="9" xfId="33" applyFont="1" applyBorder="1"/>
    <xf numFmtId="170" fontId="3" fillId="0" borderId="9" xfId="0" applyNumberFormat="1" applyFont="1" applyBorder="1" applyAlignment="1">
      <alignment horizontal="center"/>
    </xf>
    <xf numFmtId="172" fontId="3" fillId="0" borderId="9" xfId="66" applyNumberFormat="1" applyFont="1" applyFill="1" applyBorder="1" applyAlignment="1">
      <alignment horizontal="center"/>
    </xf>
    <xf numFmtId="0" fontId="4" fillId="0" borderId="9" xfId="0" applyFont="1" applyBorder="1" applyAlignment="1">
      <alignment horizontal="left" wrapText="1"/>
    </xf>
    <xf numFmtId="0" fontId="3" fillId="0" borderId="9" xfId="0" applyFont="1" applyBorder="1" applyAlignment="1">
      <alignment horizontal="left" wrapText="1"/>
    </xf>
    <xf numFmtId="0" fontId="34" fillId="0" borderId="0" xfId="122" applyFont="1" applyAlignment="1">
      <alignment horizontal="left" wrapText="1"/>
    </xf>
    <xf numFmtId="0" fontId="72" fillId="35" borderId="0" xfId="122" applyFont="1" applyFill="1" applyAlignment="1">
      <alignment horizontal="left" wrapText="1"/>
    </xf>
    <xf numFmtId="0" fontId="34" fillId="0" borderId="0" xfId="122" applyFont="1" applyAlignment="1">
      <alignment wrapText="1"/>
    </xf>
    <xf numFmtId="0" fontId="7" fillId="0" borderId="0" xfId="66" applyFont="1" applyBorder="1" applyAlignment="1">
      <alignment horizontal="center"/>
    </xf>
    <xf numFmtId="0" fontId="8" fillId="0" borderId="0" xfId="66" applyFont="1" applyBorder="1" applyAlignment="1">
      <alignment horizontal="center"/>
    </xf>
    <xf numFmtId="0" fontId="8" fillId="0" borderId="0" xfId="66" applyFont="1" applyBorder="1" applyAlignment="1">
      <alignment horizontal="center" wrapText="1"/>
    </xf>
    <xf numFmtId="0" fontId="71" fillId="35" borderId="32" xfId="122" applyFont="1" applyFill="1" applyBorder="1" applyAlignment="1">
      <alignment horizontal="center" wrapText="1"/>
    </xf>
    <xf numFmtId="0" fontId="71" fillId="35" borderId="33" xfId="122" applyFont="1" applyFill="1" applyBorder="1" applyAlignment="1">
      <alignment horizontal="center" wrapText="1"/>
    </xf>
    <xf numFmtId="0" fontId="71" fillId="35" borderId="15" xfId="122" applyFont="1" applyFill="1" applyBorder="1" applyAlignment="1">
      <alignment horizontal="center" wrapText="1"/>
    </xf>
    <xf numFmtId="0" fontId="34" fillId="0" borderId="0" xfId="122" applyFont="1" applyAlignment="1">
      <alignment horizontal="left"/>
    </xf>
    <xf numFmtId="0" fontId="10" fillId="0" borderId="19" xfId="122" applyFont="1" applyBorder="1" applyAlignment="1">
      <alignment horizontal="left" wrapText="1"/>
    </xf>
    <xf numFmtId="0" fontId="10" fillId="0" borderId="0" xfId="122" applyFont="1" applyBorder="1" applyAlignment="1">
      <alignment horizontal="left" wrapText="1"/>
    </xf>
    <xf numFmtId="0" fontId="10" fillId="0" borderId="22" xfId="122" applyFont="1" applyBorder="1" applyAlignment="1">
      <alignment horizontal="left" wrapText="1"/>
    </xf>
    <xf numFmtId="0" fontId="8" fillId="31" borderId="19" xfId="0" applyFont="1" applyFill="1" applyBorder="1" applyAlignment="1" applyProtection="1">
      <alignment horizontal="center"/>
    </xf>
    <xf numFmtId="0" fontId="8" fillId="31" borderId="0" xfId="0" applyFont="1" applyFill="1" applyBorder="1" applyAlignment="1" applyProtection="1">
      <alignment horizontal="center"/>
    </xf>
    <xf numFmtId="0" fontId="4" fillId="0" borderId="19" xfId="0" applyFont="1" applyBorder="1" applyAlignment="1" applyProtection="1">
      <alignment horizontal="center"/>
    </xf>
    <xf numFmtId="0" fontId="4" fillId="0" borderId="0" xfId="0" applyFont="1" applyBorder="1" applyAlignment="1" applyProtection="1">
      <alignment horizontal="center"/>
    </xf>
    <xf numFmtId="0" fontId="45" fillId="29" borderId="25" xfId="0" applyFont="1" applyFill="1" applyBorder="1" applyAlignment="1" applyProtection="1">
      <alignment horizontal="center" vertical="center"/>
    </xf>
    <xf numFmtId="0" fontId="45" fillId="29" borderId="13" xfId="0" applyFont="1" applyFill="1" applyBorder="1" applyAlignment="1" applyProtection="1">
      <alignment horizontal="center" vertical="center"/>
    </xf>
    <xf numFmtId="0" fontId="45" fillId="29" borderId="28" xfId="0" applyFont="1" applyFill="1" applyBorder="1" applyAlignment="1" applyProtection="1">
      <alignment horizontal="center" vertical="center"/>
    </xf>
    <xf numFmtId="0" fontId="45" fillId="29" borderId="19" xfId="0" applyFont="1" applyFill="1" applyBorder="1" applyAlignment="1" applyProtection="1">
      <alignment horizontal="center" vertical="center"/>
    </xf>
    <xf numFmtId="0" fontId="45" fillId="29" borderId="0" xfId="0" applyFont="1" applyFill="1" applyBorder="1" applyAlignment="1" applyProtection="1">
      <alignment horizontal="center" vertical="center"/>
    </xf>
    <xf numFmtId="0" fontId="45" fillId="29" borderId="22" xfId="0" applyFont="1" applyFill="1" applyBorder="1" applyAlignment="1" applyProtection="1">
      <alignment horizontal="center" vertical="center"/>
    </xf>
    <xf numFmtId="0" fontId="45" fillId="29" borderId="30" xfId="0" applyFont="1" applyFill="1" applyBorder="1" applyAlignment="1" applyProtection="1">
      <alignment horizontal="center" vertical="center"/>
    </xf>
    <xf numFmtId="0" fontId="45" fillId="29" borderId="14" xfId="0" applyFont="1" applyFill="1" applyBorder="1" applyAlignment="1" applyProtection="1">
      <alignment horizontal="center" vertical="center"/>
    </xf>
    <xf numFmtId="0" fontId="45" fillId="29" borderId="29" xfId="0" applyFont="1" applyFill="1" applyBorder="1" applyAlignment="1" applyProtection="1">
      <alignment horizontal="center" vertical="center"/>
    </xf>
    <xf numFmtId="0" fontId="40" fillId="0" borderId="0" xfId="0" applyFont="1" applyAlignment="1">
      <alignment horizontal="left" vertical="top" wrapText="1"/>
    </xf>
    <xf numFmtId="196" fontId="41" fillId="0" borderId="9" xfId="0" applyNumberFormat="1" applyFont="1" applyBorder="1" applyAlignment="1">
      <alignment horizontal="center" vertical="center" wrapText="1"/>
    </xf>
    <xf numFmtId="0" fontId="11" fillId="32" borderId="65" xfId="0" applyFont="1" applyFill="1" applyBorder="1" applyAlignment="1">
      <alignment horizontal="left" wrapText="1"/>
    </xf>
    <xf numFmtId="0" fontId="11" fillId="32" borderId="0" xfId="0" applyFont="1" applyFill="1" applyBorder="1" applyAlignment="1">
      <alignment horizontal="left" wrapText="1"/>
    </xf>
    <xf numFmtId="0" fontId="11" fillId="32" borderId="23" xfId="0" applyFont="1" applyFill="1" applyBorder="1" applyAlignment="1">
      <alignment horizontal="left" wrapText="1"/>
    </xf>
    <xf numFmtId="0" fontId="148" fillId="32" borderId="26" xfId="0" applyFont="1" applyFill="1" applyBorder="1" applyAlignment="1">
      <alignment horizontal="left" wrapText="1"/>
    </xf>
    <xf numFmtId="0" fontId="148" fillId="32" borderId="27" xfId="0" applyFont="1" applyFill="1" applyBorder="1" applyAlignment="1">
      <alignment horizontal="left" wrapText="1"/>
    </xf>
    <xf numFmtId="0" fontId="148" fillId="32" borderId="18" xfId="0" applyFont="1" applyFill="1" applyBorder="1" applyAlignment="1">
      <alignment horizontal="left" wrapText="1"/>
    </xf>
    <xf numFmtId="0" fontId="147" fillId="32" borderId="63" xfId="0" applyFont="1" applyFill="1" applyBorder="1" applyAlignment="1">
      <alignment horizontal="left"/>
    </xf>
    <xf numFmtId="0" fontId="147" fillId="32" borderId="61" xfId="0" applyFont="1" applyFill="1" applyBorder="1" applyAlignment="1">
      <alignment horizontal="left"/>
    </xf>
    <xf numFmtId="0" fontId="147" fillId="32" borderId="64" xfId="0" applyFont="1" applyFill="1" applyBorder="1" applyAlignment="1">
      <alignment horizontal="left"/>
    </xf>
    <xf numFmtId="0" fontId="149" fillId="32" borderId="65" xfId="0" applyFont="1" applyFill="1" applyBorder="1" applyAlignment="1">
      <alignment horizontal="left" wrapText="1"/>
    </xf>
    <xf numFmtId="0" fontId="149" fillId="32" borderId="0" xfId="0" applyFont="1" applyFill="1" applyBorder="1" applyAlignment="1">
      <alignment horizontal="left" wrapText="1"/>
    </xf>
    <xf numFmtId="0" fontId="149" fillId="32" borderId="23" xfId="0" applyFont="1" applyFill="1" applyBorder="1" applyAlignment="1">
      <alignment horizontal="left" wrapText="1"/>
    </xf>
    <xf numFmtId="0" fontId="8" fillId="35" borderId="0" xfId="66" applyFont="1" applyFill="1" applyBorder="1" applyAlignment="1">
      <alignment horizontal="center"/>
    </xf>
    <xf numFmtId="0" fontId="7" fillId="35" borderId="0" xfId="66" applyFont="1" applyFill="1" applyBorder="1" applyAlignment="1">
      <alignment horizontal="center" wrapText="1"/>
    </xf>
    <xf numFmtId="0" fontId="13" fillId="35" borderId="0" xfId="0" applyFont="1" applyFill="1"/>
    <xf numFmtId="0" fontId="4" fillId="35" borderId="0" xfId="0" applyFont="1" applyFill="1" applyAlignment="1">
      <alignment horizontal="center"/>
    </xf>
    <xf numFmtId="0" fontId="4" fillId="35" borderId="0" xfId="0" applyFont="1" applyFill="1" applyAlignment="1">
      <alignment horizontal="center" vertical="center" textRotation="180" wrapText="1"/>
    </xf>
    <xf numFmtId="0" fontId="11" fillId="32" borderId="26" xfId="0" applyFont="1" applyFill="1" applyBorder="1" applyAlignment="1">
      <alignment horizontal="left" wrapText="1"/>
    </xf>
    <xf numFmtId="0" fontId="11" fillId="32" borderId="27" xfId="0" applyFont="1" applyFill="1" applyBorder="1" applyAlignment="1">
      <alignment horizontal="left" wrapText="1"/>
    </xf>
    <xf numFmtId="0" fontId="11" fillId="32" borderId="18" xfId="0" applyFont="1" applyFill="1" applyBorder="1" applyAlignment="1">
      <alignment horizontal="left" wrapText="1"/>
    </xf>
    <xf numFmtId="169" fontId="8" fillId="29" borderId="10" xfId="66" applyNumberFormat="1" applyFont="1" applyFill="1" applyBorder="1" applyAlignment="1" applyProtection="1">
      <alignment horizontal="left" vertical="center" wrapText="1"/>
    </xf>
    <xf numFmtId="169" fontId="8" fillId="29" borderId="12" xfId="66" applyNumberFormat="1" applyFont="1" applyFill="1" applyBorder="1" applyAlignment="1" applyProtection="1">
      <alignment horizontal="left" vertical="center" wrapText="1"/>
    </xf>
    <xf numFmtId="0" fontId="27" fillId="26" borderId="10" xfId="66" applyFont="1" applyFill="1" applyBorder="1" applyAlignment="1">
      <alignment horizontal="center" vertical="top" wrapText="1"/>
    </xf>
    <xf numFmtId="0" fontId="0" fillId="0" borderId="11" xfId="0" applyBorder="1" applyAlignment="1"/>
    <xf numFmtId="0" fontId="0" fillId="0" borderId="12" xfId="0" applyBorder="1" applyAlignment="1"/>
    <xf numFmtId="0" fontId="4" fillId="29" borderId="9" xfId="66" applyFont="1" applyFill="1" applyBorder="1" applyAlignment="1">
      <alignment horizontal="center" vertical="center" wrapText="1"/>
    </xf>
    <xf numFmtId="0" fontId="8" fillId="35" borderId="0" xfId="66" applyFont="1" applyFill="1" applyBorder="1" applyAlignment="1">
      <alignment horizontal="center" vertical="top"/>
    </xf>
    <xf numFmtId="0" fontId="4" fillId="0" borderId="0" xfId="0" applyFont="1" applyAlignment="1">
      <alignment horizontal="center" wrapText="1"/>
    </xf>
    <xf numFmtId="196" fontId="7" fillId="35" borderId="0" xfId="66" applyNumberFormat="1" applyFont="1" applyFill="1" applyBorder="1" applyAlignment="1">
      <alignment horizontal="center"/>
    </xf>
    <xf numFmtId="0" fontId="7" fillId="0" borderId="0" xfId="66" applyFont="1" applyBorder="1" applyAlignment="1">
      <alignment horizontal="center" wrapText="1"/>
    </xf>
    <xf numFmtId="0" fontId="13" fillId="0" borderId="0" xfId="0" applyFont="1" applyAlignment="1">
      <alignment wrapText="1"/>
    </xf>
    <xf numFmtId="0" fontId="7" fillId="0" borderId="0" xfId="66" applyFont="1" applyBorder="1" applyAlignment="1">
      <alignment horizontal="center" vertical="top"/>
    </xf>
    <xf numFmtId="0" fontId="4" fillId="29" borderId="10" xfId="66" applyFont="1" applyFill="1" applyBorder="1" applyAlignment="1">
      <alignment horizontal="center" vertical="center" wrapText="1"/>
    </xf>
    <xf numFmtId="0" fontId="4" fillId="29" borderId="11" xfId="66" applyFont="1" applyFill="1" applyBorder="1" applyAlignment="1">
      <alignment horizontal="center" vertical="center" wrapText="1"/>
    </xf>
    <xf numFmtId="0" fontId="4" fillId="29" borderId="12" xfId="66" applyFont="1" applyFill="1" applyBorder="1" applyAlignment="1">
      <alignment horizontal="center" vertical="center" wrapText="1"/>
    </xf>
    <xf numFmtId="0" fontId="7" fillId="26" borderId="10" xfId="123" applyFont="1" applyFill="1" applyBorder="1" applyAlignment="1">
      <alignment vertical="top" wrapText="1"/>
    </xf>
    <xf numFmtId="0" fontId="3" fillId="0" borderId="11" xfId="123" applyBorder="1" applyAlignment="1">
      <alignment wrapText="1"/>
    </xf>
    <xf numFmtId="0" fontId="8" fillId="29" borderId="10" xfId="1948" applyFont="1" applyFill="1" applyBorder="1" applyAlignment="1">
      <alignment horizontal="left" vertical="center" wrapText="1"/>
    </xf>
    <xf numFmtId="0" fontId="3" fillId="0" borderId="11" xfId="123" applyBorder="1" applyAlignment="1">
      <alignment horizontal="left" vertical="center" wrapText="1"/>
    </xf>
    <xf numFmtId="0" fontId="3" fillId="0" borderId="12" xfId="123" applyBorder="1" applyAlignment="1">
      <alignment horizontal="left" vertical="center" wrapText="1"/>
    </xf>
    <xf numFmtId="0" fontId="4" fillId="0" borderId="0" xfId="123" applyFont="1" applyAlignment="1">
      <alignment horizontal="center" wrapText="1"/>
    </xf>
    <xf numFmtId="0" fontId="8" fillId="0" borderId="10" xfId="123" applyFont="1" applyBorder="1" applyAlignment="1">
      <alignment wrapText="1"/>
    </xf>
    <xf numFmtId="0" fontId="8" fillId="0" borderId="11" xfId="123" applyFont="1" applyBorder="1" applyAlignment="1">
      <alignment wrapText="1"/>
    </xf>
    <xf numFmtId="0" fontId="8" fillId="0" borderId="12" xfId="123" applyFont="1" applyBorder="1" applyAlignment="1">
      <alignment wrapText="1"/>
    </xf>
    <xf numFmtId="0" fontId="8" fillId="91" borderId="10" xfId="123" applyFont="1" applyFill="1" applyBorder="1" applyAlignment="1">
      <alignment wrapText="1"/>
    </xf>
    <xf numFmtId="0" fontId="3" fillId="91" borderId="11" xfId="123" applyFill="1" applyBorder="1" applyAlignment="1">
      <alignment wrapText="1"/>
    </xf>
    <xf numFmtId="0" fontId="3" fillId="91" borderId="12" xfId="123" applyFill="1" applyBorder="1" applyAlignment="1">
      <alignment wrapText="1"/>
    </xf>
  </cellXfs>
  <cellStyles count="2307">
    <cellStyle name="$/m" xfId="1"/>
    <cellStyle name="$/m 2" xfId="124"/>
    <cellStyle name="$/m 2 2" xfId="125"/>
    <cellStyle name="$/m 2 3" xfId="126"/>
    <cellStyle name="$/m 2 4" xfId="127"/>
    <cellStyle name="$/m 2 5" xfId="128"/>
    <cellStyle name="$/m 3" xfId="129"/>
    <cellStyle name="$/m 3 2" xfId="130"/>
    <cellStyle name="$/m 3 3" xfId="131"/>
    <cellStyle name="$/m 4" xfId="132"/>
    <cellStyle name="$/m 5" xfId="133"/>
    <cellStyle name="$/m 6" xfId="134"/>
    <cellStyle name="20% - Accent1" xfId="2" builtinId="30" customBuiltin="1"/>
    <cellStyle name="20% - Accent1 2" xfId="81"/>
    <cellStyle name="20% - Accent1 2 2" xfId="135"/>
    <cellStyle name="20% - Accent1 2 2 2" xfId="136"/>
    <cellStyle name="20% - Accent1 2 2 2 2" xfId="137"/>
    <cellStyle name="20% - Accent1 2 2 2 2 2" xfId="138"/>
    <cellStyle name="20% - Accent1 2 2 2 2 3" xfId="139"/>
    <cellStyle name="20% - Accent1 2 2 2 3" xfId="140"/>
    <cellStyle name="20% - Accent1 2 2 2 4" xfId="141"/>
    <cellStyle name="20% - Accent1 2 2 3" xfId="142"/>
    <cellStyle name="20% - Accent1 2 3" xfId="143"/>
    <cellStyle name="20% - Accent1 2 3 2" xfId="144"/>
    <cellStyle name="20% - Accent1 2 3 2 2" xfId="145"/>
    <cellStyle name="20% - Accent1 2 3 2 3" xfId="146"/>
    <cellStyle name="20% - Accent1 2 3 3" xfId="147"/>
    <cellStyle name="20% - Accent1 2 3 4" xfId="148"/>
    <cellStyle name="20% - Accent1 3" xfId="149"/>
    <cellStyle name="20% - Accent1 3 2" xfId="150"/>
    <cellStyle name="20% - Accent1 3 3" xfId="151"/>
    <cellStyle name="20% - Accent1 3 3 2" xfId="152"/>
    <cellStyle name="20% - Accent1 3 3 3" xfId="153"/>
    <cellStyle name="20% - Accent1 3 4" xfId="154"/>
    <cellStyle name="20% - Accent1 3 5" xfId="155"/>
    <cellStyle name="20% - Accent1 4" xfId="156"/>
    <cellStyle name="20% - Accent1 4 2" xfId="157"/>
    <cellStyle name="20% - Accent1 4 3" xfId="158"/>
    <cellStyle name="20% - Accent1 4 3 2" xfId="159"/>
    <cellStyle name="20% - Accent1 4 3 3" xfId="160"/>
    <cellStyle name="20% - Accent1 4 4" xfId="161"/>
    <cellStyle name="20% - Accent1 4 5" xfId="162"/>
    <cellStyle name="20% - Accent1 5" xfId="163"/>
    <cellStyle name="20% - Accent2" xfId="3" builtinId="34" customBuiltin="1"/>
    <cellStyle name="20% - Accent2 2" xfId="82"/>
    <cellStyle name="20% - Accent2 2 2" xfId="164"/>
    <cellStyle name="20% - Accent2 2 2 2" xfId="165"/>
    <cellStyle name="20% - Accent2 2 2 2 2" xfId="166"/>
    <cellStyle name="20% - Accent2 2 2 2 2 2" xfId="167"/>
    <cellStyle name="20% - Accent2 2 2 2 2 3" xfId="168"/>
    <cellStyle name="20% - Accent2 2 2 2 3" xfId="169"/>
    <cellStyle name="20% - Accent2 2 2 2 4" xfId="170"/>
    <cellStyle name="20% - Accent2 2 2 3" xfId="171"/>
    <cellStyle name="20% - Accent2 2 3" xfId="172"/>
    <cellStyle name="20% - Accent2 2 3 2" xfId="173"/>
    <cellStyle name="20% - Accent2 2 3 2 2" xfId="174"/>
    <cellStyle name="20% - Accent2 2 3 2 3" xfId="175"/>
    <cellStyle name="20% - Accent2 2 3 3" xfId="176"/>
    <cellStyle name="20% - Accent2 2 3 4" xfId="177"/>
    <cellStyle name="20% - Accent2 3" xfId="178"/>
    <cellStyle name="20% - Accent2 3 2" xfId="179"/>
    <cellStyle name="20% - Accent2 3 3" xfId="180"/>
    <cellStyle name="20% - Accent2 3 3 2" xfId="181"/>
    <cellStyle name="20% - Accent2 3 3 3" xfId="182"/>
    <cellStyle name="20% - Accent2 3 4" xfId="183"/>
    <cellStyle name="20% - Accent2 3 5" xfId="184"/>
    <cellStyle name="20% - Accent2 4" xfId="185"/>
    <cellStyle name="20% - Accent2 4 2" xfId="186"/>
    <cellStyle name="20% - Accent2 4 3" xfId="187"/>
    <cellStyle name="20% - Accent2 4 3 2" xfId="188"/>
    <cellStyle name="20% - Accent2 4 3 3" xfId="189"/>
    <cellStyle name="20% - Accent2 4 4" xfId="190"/>
    <cellStyle name="20% - Accent2 4 5" xfId="191"/>
    <cellStyle name="20% - Accent2 5" xfId="192"/>
    <cellStyle name="20% - Accent3" xfId="4" builtinId="38" customBuiltin="1"/>
    <cellStyle name="20% - Accent3 2" xfId="83"/>
    <cellStyle name="20% - Accent3 2 2" xfId="193"/>
    <cellStyle name="20% - Accent3 2 2 2" xfId="194"/>
    <cellStyle name="20% - Accent3 2 2 2 2" xfId="195"/>
    <cellStyle name="20% - Accent3 2 2 2 2 2" xfId="196"/>
    <cellStyle name="20% - Accent3 2 2 2 2 3" xfId="197"/>
    <cellStyle name="20% - Accent3 2 2 2 3" xfId="198"/>
    <cellStyle name="20% - Accent3 2 2 2 4" xfId="199"/>
    <cellStyle name="20% - Accent3 2 2 3" xfId="200"/>
    <cellStyle name="20% - Accent3 2 3" xfId="201"/>
    <cellStyle name="20% - Accent3 2 3 2" xfId="202"/>
    <cellStyle name="20% - Accent3 2 3 2 2" xfId="203"/>
    <cellStyle name="20% - Accent3 2 3 2 3" xfId="204"/>
    <cellStyle name="20% - Accent3 2 3 3" xfId="205"/>
    <cellStyle name="20% - Accent3 2 3 4" xfId="206"/>
    <cellStyle name="20% - Accent3 3" xfId="207"/>
    <cellStyle name="20% - Accent3 3 2" xfId="208"/>
    <cellStyle name="20% - Accent3 3 3" xfId="209"/>
    <cellStyle name="20% - Accent3 3 3 2" xfId="210"/>
    <cellStyle name="20% - Accent3 3 3 3" xfId="211"/>
    <cellStyle name="20% - Accent3 3 4" xfId="212"/>
    <cellStyle name="20% - Accent3 3 5" xfId="213"/>
    <cellStyle name="20% - Accent3 4" xfId="214"/>
    <cellStyle name="20% - Accent3 4 2" xfId="215"/>
    <cellStyle name="20% - Accent3 4 3" xfId="216"/>
    <cellStyle name="20% - Accent3 4 3 2" xfId="217"/>
    <cellStyle name="20% - Accent3 4 3 3" xfId="218"/>
    <cellStyle name="20% - Accent3 4 4" xfId="219"/>
    <cellStyle name="20% - Accent3 4 5" xfId="220"/>
    <cellStyle name="20% - Accent3 5" xfId="221"/>
    <cellStyle name="20% - Accent4" xfId="5" builtinId="42" customBuiltin="1"/>
    <cellStyle name="20% - Accent4 2" xfId="84"/>
    <cellStyle name="20% - Accent4 2 2" xfId="222"/>
    <cellStyle name="20% - Accent4 2 2 2" xfId="223"/>
    <cellStyle name="20% - Accent4 2 2 2 2" xfId="224"/>
    <cellStyle name="20% - Accent4 2 2 2 2 2" xfId="225"/>
    <cellStyle name="20% - Accent4 2 2 2 2 3" xfId="226"/>
    <cellStyle name="20% - Accent4 2 2 2 3" xfId="227"/>
    <cellStyle name="20% - Accent4 2 2 2 4" xfId="228"/>
    <cellStyle name="20% - Accent4 2 2 3" xfId="229"/>
    <cellStyle name="20% - Accent4 2 3" xfId="230"/>
    <cellStyle name="20% - Accent4 2 3 2" xfId="231"/>
    <cellStyle name="20% - Accent4 2 3 2 2" xfId="232"/>
    <cellStyle name="20% - Accent4 2 3 2 3" xfId="233"/>
    <cellStyle name="20% - Accent4 2 3 3" xfId="234"/>
    <cellStyle name="20% - Accent4 2 3 4" xfId="235"/>
    <cellStyle name="20% - Accent4 3" xfId="236"/>
    <cellStyle name="20% - Accent4 3 2" xfId="237"/>
    <cellStyle name="20% - Accent4 3 3" xfId="238"/>
    <cellStyle name="20% - Accent4 3 3 2" xfId="239"/>
    <cellStyle name="20% - Accent4 3 3 3" xfId="240"/>
    <cellStyle name="20% - Accent4 3 4" xfId="241"/>
    <cellStyle name="20% - Accent4 3 5" xfId="242"/>
    <cellStyle name="20% - Accent4 4" xfId="243"/>
    <cellStyle name="20% - Accent4 4 2" xfId="244"/>
    <cellStyle name="20% - Accent4 4 3" xfId="245"/>
    <cellStyle name="20% - Accent4 4 3 2" xfId="246"/>
    <cellStyle name="20% - Accent4 4 3 3" xfId="247"/>
    <cellStyle name="20% - Accent4 4 4" xfId="248"/>
    <cellStyle name="20% - Accent4 4 5" xfId="249"/>
    <cellStyle name="20% - Accent4 5" xfId="250"/>
    <cellStyle name="20% - Accent5" xfId="6" builtinId="46" customBuiltin="1"/>
    <cellStyle name="20% - Accent5 2" xfId="85"/>
    <cellStyle name="20% - Accent5 2 2" xfId="251"/>
    <cellStyle name="20% - Accent5 2 2 2" xfId="252"/>
    <cellStyle name="20% - Accent5 2 2 2 2" xfId="253"/>
    <cellStyle name="20% - Accent5 2 2 2 2 2" xfId="254"/>
    <cellStyle name="20% - Accent5 2 2 2 2 3" xfId="255"/>
    <cellStyle name="20% - Accent5 2 2 2 3" xfId="256"/>
    <cellStyle name="20% - Accent5 2 2 2 4" xfId="257"/>
    <cellStyle name="20% - Accent5 2 2 3" xfId="258"/>
    <cellStyle name="20% - Accent5 2 3" xfId="259"/>
    <cellStyle name="20% - Accent5 2 3 2" xfId="260"/>
    <cellStyle name="20% - Accent5 2 3 2 2" xfId="261"/>
    <cellStyle name="20% - Accent5 2 3 2 3" xfId="262"/>
    <cellStyle name="20% - Accent5 2 3 3" xfId="263"/>
    <cellStyle name="20% - Accent5 2 3 4" xfId="264"/>
    <cellStyle name="20% - Accent5 3" xfId="265"/>
    <cellStyle name="20% - Accent5 3 2" xfId="266"/>
    <cellStyle name="20% - Accent5 3 3" xfId="267"/>
    <cellStyle name="20% - Accent5 3 3 2" xfId="268"/>
    <cellStyle name="20% - Accent5 3 3 3" xfId="269"/>
    <cellStyle name="20% - Accent5 3 4" xfId="270"/>
    <cellStyle name="20% - Accent5 3 5" xfId="271"/>
    <cellStyle name="20% - Accent5 4" xfId="272"/>
    <cellStyle name="20% - Accent5 4 2" xfId="273"/>
    <cellStyle name="20% - Accent5 4 3" xfId="274"/>
    <cellStyle name="20% - Accent5 4 3 2" xfId="275"/>
    <cellStyle name="20% - Accent5 4 3 3" xfId="276"/>
    <cellStyle name="20% - Accent5 4 4" xfId="277"/>
    <cellStyle name="20% - Accent5 4 5" xfId="278"/>
    <cellStyle name="20% - Accent5 5" xfId="279"/>
    <cellStyle name="20% - Accent6" xfId="7" builtinId="50" customBuiltin="1"/>
    <cellStyle name="20% - Accent6 2" xfId="86"/>
    <cellStyle name="20% - Accent6 2 2" xfId="280"/>
    <cellStyle name="20% - Accent6 2 2 2" xfId="281"/>
    <cellStyle name="20% - Accent6 2 2 2 2" xfId="282"/>
    <cellStyle name="20% - Accent6 2 2 2 2 2" xfId="283"/>
    <cellStyle name="20% - Accent6 2 2 2 2 3" xfId="284"/>
    <cellStyle name="20% - Accent6 2 2 2 3" xfId="285"/>
    <cellStyle name="20% - Accent6 2 2 2 4" xfId="286"/>
    <cellStyle name="20% - Accent6 2 2 3" xfId="287"/>
    <cellStyle name="20% - Accent6 2 3" xfId="288"/>
    <cellStyle name="20% - Accent6 2 3 2" xfId="289"/>
    <cellStyle name="20% - Accent6 2 3 2 2" xfId="290"/>
    <cellStyle name="20% - Accent6 2 3 2 3" xfId="291"/>
    <cellStyle name="20% - Accent6 2 3 3" xfId="292"/>
    <cellStyle name="20% - Accent6 2 3 4" xfId="293"/>
    <cellStyle name="20% - Accent6 3" xfId="294"/>
    <cellStyle name="20% - Accent6 3 2" xfId="295"/>
    <cellStyle name="20% - Accent6 3 3" xfId="296"/>
    <cellStyle name="20% - Accent6 3 3 2" xfId="297"/>
    <cellStyle name="20% - Accent6 3 3 3" xfId="298"/>
    <cellStyle name="20% - Accent6 3 4" xfId="299"/>
    <cellStyle name="20% - Accent6 3 5" xfId="300"/>
    <cellStyle name="20% - Accent6 4" xfId="301"/>
    <cellStyle name="20% - Accent6 4 2" xfId="302"/>
    <cellStyle name="20% - Accent6 4 3" xfId="303"/>
    <cellStyle name="20% - Accent6 4 3 2" xfId="304"/>
    <cellStyle name="20% - Accent6 4 3 3" xfId="305"/>
    <cellStyle name="20% - Accent6 4 4" xfId="306"/>
    <cellStyle name="20% - Accent6 4 5" xfId="307"/>
    <cellStyle name="20% - Accent6 5" xfId="308"/>
    <cellStyle name="40% - Accent1" xfId="8" builtinId="31" customBuiltin="1"/>
    <cellStyle name="40% - Accent1 2" xfId="87"/>
    <cellStyle name="40% - Accent1 2 2" xfId="309"/>
    <cellStyle name="40% - Accent1 2 2 2" xfId="310"/>
    <cellStyle name="40% - Accent1 2 2 2 2" xfId="311"/>
    <cellStyle name="40% - Accent1 2 2 2 2 2" xfId="312"/>
    <cellStyle name="40% - Accent1 2 2 2 2 3" xfId="313"/>
    <cellStyle name="40% - Accent1 2 2 2 3" xfId="314"/>
    <cellStyle name="40% - Accent1 2 2 2 4" xfId="315"/>
    <cellStyle name="40% - Accent1 2 2 3" xfId="316"/>
    <cellStyle name="40% - Accent1 2 3" xfId="317"/>
    <cellStyle name="40% - Accent1 2 3 2" xfId="318"/>
    <cellStyle name="40% - Accent1 2 3 2 2" xfId="319"/>
    <cellStyle name="40% - Accent1 2 3 2 3" xfId="320"/>
    <cellStyle name="40% - Accent1 2 3 3" xfId="321"/>
    <cellStyle name="40% - Accent1 2 3 4" xfId="322"/>
    <cellStyle name="40% - Accent1 3" xfId="323"/>
    <cellStyle name="40% - Accent1 3 2" xfId="324"/>
    <cellStyle name="40% - Accent1 3 3" xfId="325"/>
    <cellStyle name="40% - Accent1 3 3 2" xfId="326"/>
    <cellStyle name="40% - Accent1 3 3 3" xfId="327"/>
    <cellStyle name="40% - Accent1 3 4" xfId="328"/>
    <cellStyle name="40% - Accent1 3 5" xfId="329"/>
    <cellStyle name="40% - Accent1 4" xfId="330"/>
    <cellStyle name="40% - Accent1 4 2" xfId="331"/>
    <cellStyle name="40% - Accent1 4 3" xfId="332"/>
    <cellStyle name="40% - Accent1 4 3 2" xfId="333"/>
    <cellStyle name="40% - Accent1 4 3 3" xfId="334"/>
    <cellStyle name="40% - Accent1 4 4" xfId="335"/>
    <cellStyle name="40% - Accent1 4 5" xfId="336"/>
    <cellStyle name="40% - Accent1 5" xfId="337"/>
    <cellStyle name="40% - Accent2" xfId="9" builtinId="35" customBuiltin="1"/>
    <cellStyle name="40% - Accent2 2" xfId="88"/>
    <cellStyle name="40% - Accent2 2 2" xfId="338"/>
    <cellStyle name="40% - Accent2 2 2 2" xfId="339"/>
    <cellStyle name="40% - Accent2 2 2 2 2" xfId="340"/>
    <cellStyle name="40% - Accent2 2 2 2 2 2" xfId="341"/>
    <cellStyle name="40% - Accent2 2 2 2 2 3" xfId="342"/>
    <cellStyle name="40% - Accent2 2 2 2 3" xfId="343"/>
    <cellStyle name="40% - Accent2 2 2 2 4" xfId="344"/>
    <cellStyle name="40% - Accent2 2 2 3" xfId="345"/>
    <cellStyle name="40% - Accent2 2 3" xfId="346"/>
    <cellStyle name="40% - Accent2 2 3 2" xfId="347"/>
    <cellStyle name="40% - Accent2 2 3 2 2" xfId="348"/>
    <cellStyle name="40% - Accent2 2 3 2 3" xfId="349"/>
    <cellStyle name="40% - Accent2 2 3 3" xfId="350"/>
    <cellStyle name="40% - Accent2 2 3 4" xfId="351"/>
    <cellStyle name="40% - Accent2 3" xfId="352"/>
    <cellStyle name="40% - Accent2 3 2" xfId="353"/>
    <cellStyle name="40% - Accent2 3 3" xfId="354"/>
    <cellStyle name="40% - Accent2 3 3 2" xfId="355"/>
    <cellStyle name="40% - Accent2 3 3 3" xfId="356"/>
    <cellStyle name="40% - Accent2 3 4" xfId="357"/>
    <cellStyle name="40% - Accent2 3 5" xfId="358"/>
    <cellStyle name="40% - Accent2 4" xfId="359"/>
    <cellStyle name="40% - Accent2 4 2" xfId="360"/>
    <cellStyle name="40% - Accent2 4 3" xfId="361"/>
    <cellStyle name="40% - Accent2 4 3 2" xfId="362"/>
    <cellStyle name="40% - Accent2 4 3 3" xfId="363"/>
    <cellStyle name="40% - Accent2 4 4" xfId="364"/>
    <cellStyle name="40% - Accent2 4 5" xfId="365"/>
    <cellStyle name="40% - Accent2 5" xfId="366"/>
    <cellStyle name="40% - Accent3" xfId="10" builtinId="39" customBuiltin="1"/>
    <cellStyle name="40% - Accent3 2" xfId="89"/>
    <cellStyle name="40% - Accent3 2 2" xfId="367"/>
    <cellStyle name="40% - Accent3 2 2 2" xfId="368"/>
    <cellStyle name="40% - Accent3 2 2 2 2" xfId="369"/>
    <cellStyle name="40% - Accent3 2 2 2 2 2" xfId="370"/>
    <cellStyle name="40% - Accent3 2 2 2 2 3" xfId="371"/>
    <cellStyle name="40% - Accent3 2 2 2 3" xfId="372"/>
    <cellStyle name="40% - Accent3 2 2 2 4" xfId="373"/>
    <cellStyle name="40% - Accent3 2 2 3" xfId="374"/>
    <cellStyle name="40% - Accent3 2 3" xfId="375"/>
    <cellStyle name="40% - Accent3 2 3 2" xfId="376"/>
    <cellStyle name="40% - Accent3 2 3 2 2" xfId="377"/>
    <cellStyle name="40% - Accent3 2 3 2 3" xfId="378"/>
    <cellStyle name="40% - Accent3 2 3 3" xfId="379"/>
    <cellStyle name="40% - Accent3 2 3 4" xfId="380"/>
    <cellStyle name="40% - Accent3 3" xfId="381"/>
    <cellStyle name="40% - Accent3 3 2" xfId="382"/>
    <cellStyle name="40% - Accent3 3 3" xfId="383"/>
    <cellStyle name="40% - Accent3 3 3 2" xfId="384"/>
    <cellStyle name="40% - Accent3 3 3 3" xfId="385"/>
    <cellStyle name="40% - Accent3 3 4" xfId="386"/>
    <cellStyle name="40% - Accent3 3 5" xfId="387"/>
    <cellStyle name="40% - Accent3 4" xfId="388"/>
    <cellStyle name="40% - Accent3 4 2" xfId="389"/>
    <cellStyle name="40% - Accent3 4 3" xfId="390"/>
    <cellStyle name="40% - Accent3 4 3 2" xfId="391"/>
    <cellStyle name="40% - Accent3 4 3 3" xfId="392"/>
    <cellStyle name="40% - Accent3 4 4" xfId="393"/>
    <cellStyle name="40% - Accent3 4 5" xfId="394"/>
    <cellStyle name="40% - Accent3 5" xfId="395"/>
    <cellStyle name="40% - Accent4" xfId="11" builtinId="43" customBuiltin="1"/>
    <cellStyle name="40% - Accent4 2" xfId="90"/>
    <cellStyle name="40% - Accent4 2 2" xfId="396"/>
    <cellStyle name="40% - Accent4 2 2 2" xfId="397"/>
    <cellStyle name="40% - Accent4 2 2 2 2" xfId="398"/>
    <cellStyle name="40% - Accent4 2 2 2 2 2" xfId="399"/>
    <cellStyle name="40% - Accent4 2 2 2 2 3" xfId="400"/>
    <cellStyle name="40% - Accent4 2 2 2 3" xfId="401"/>
    <cellStyle name="40% - Accent4 2 2 2 4" xfId="402"/>
    <cellStyle name="40% - Accent4 2 2 3" xfId="403"/>
    <cellStyle name="40% - Accent4 2 3" xfId="404"/>
    <cellStyle name="40% - Accent4 2 3 2" xfId="405"/>
    <cellStyle name="40% - Accent4 2 3 2 2" xfId="406"/>
    <cellStyle name="40% - Accent4 2 3 2 3" xfId="407"/>
    <cellStyle name="40% - Accent4 2 3 3" xfId="408"/>
    <cellStyle name="40% - Accent4 2 3 4" xfId="409"/>
    <cellStyle name="40% - Accent4 3" xfId="410"/>
    <cellStyle name="40% - Accent4 3 2" xfId="411"/>
    <cellStyle name="40% - Accent4 3 3" xfId="412"/>
    <cellStyle name="40% - Accent4 3 3 2" xfId="413"/>
    <cellStyle name="40% - Accent4 3 3 3" xfId="414"/>
    <cellStyle name="40% - Accent4 3 4" xfId="415"/>
    <cellStyle name="40% - Accent4 3 5" xfId="416"/>
    <cellStyle name="40% - Accent4 4" xfId="417"/>
    <cellStyle name="40% - Accent4 4 2" xfId="418"/>
    <cellStyle name="40% - Accent4 4 3" xfId="419"/>
    <cellStyle name="40% - Accent4 4 3 2" xfId="420"/>
    <cellStyle name="40% - Accent4 4 3 3" xfId="421"/>
    <cellStyle name="40% - Accent4 4 4" xfId="422"/>
    <cellStyle name="40% - Accent4 4 5" xfId="423"/>
    <cellStyle name="40% - Accent4 5" xfId="424"/>
    <cellStyle name="40% - Accent5" xfId="12" builtinId="47" customBuiltin="1"/>
    <cellStyle name="40% - Accent5 2" xfId="91"/>
    <cellStyle name="40% - Accent5 2 2" xfId="425"/>
    <cellStyle name="40% - Accent5 2 2 2" xfId="426"/>
    <cellStyle name="40% - Accent5 2 2 2 2" xfId="427"/>
    <cellStyle name="40% - Accent5 2 2 2 2 2" xfId="428"/>
    <cellStyle name="40% - Accent5 2 2 2 2 3" xfId="429"/>
    <cellStyle name="40% - Accent5 2 2 2 3" xfId="430"/>
    <cellStyle name="40% - Accent5 2 2 2 4" xfId="431"/>
    <cellStyle name="40% - Accent5 2 2 3" xfId="432"/>
    <cellStyle name="40% - Accent5 2 3" xfId="433"/>
    <cellStyle name="40% - Accent5 2 3 2" xfId="434"/>
    <cellStyle name="40% - Accent5 2 3 2 2" xfId="435"/>
    <cellStyle name="40% - Accent5 2 3 2 3" xfId="436"/>
    <cellStyle name="40% - Accent5 2 3 3" xfId="437"/>
    <cellStyle name="40% - Accent5 2 3 4" xfId="438"/>
    <cellStyle name="40% - Accent5 3" xfId="439"/>
    <cellStyle name="40% - Accent5 3 2" xfId="440"/>
    <cellStyle name="40% - Accent5 3 3" xfId="441"/>
    <cellStyle name="40% - Accent5 3 3 2" xfId="442"/>
    <cellStyle name="40% - Accent5 3 3 3" xfId="443"/>
    <cellStyle name="40% - Accent5 3 4" xfId="444"/>
    <cellStyle name="40% - Accent5 3 5" xfId="445"/>
    <cellStyle name="40% - Accent5 4" xfId="446"/>
    <cellStyle name="40% - Accent5 4 2" xfId="447"/>
    <cellStyle name="40% - Accent5 4 3" xfId="448"/>
    <cellStyle name="40% - Accent5 4 3 2" xfId="449"/>
    <cellStyle name="40% - Accent5 4 3 3" xfId="450"/>
    <cellStyle name="40% - Accent5 4 4" xfId="451"/>
    <cellStyle name="40% - Accent5 4 5" xfId="452"/>
    <cellStyle name="40% - Accent5 5" xfId="453"/>
    <cellStyle name="40% - Accent6" xfId="13" builtinId="51" customBuiltin="1"/>
    <cellStyle name="40% - Accent6 2" xfId="92"/>
    <cellStyle name="40% - Accent6 2 2" xfId="454"/>
    <cellStyle name="40% - Accent6 2 2 2" xfId="455"/>
    <cellStyle name="40% - Accent6 2 2 2 2" xfId="456"/>
    <cellStyle name="40% - Accent6 2 2 2 2 2" xfId="457"/>
    <cellStyle name="40% - Accent6 2 2 2 2 3" xfId="458"/>
    <cellStyle name="40% - Accent6 2 2 2 3" xfId="459"/>
    <cellStyle name="40% - Accent6 2 2 2 4" xfId="460"/>
    <cellStyle name="40% - Accent6 2 2 3" xfId="461"/>
    <cellStyle name="40% - Accent6 2 3" xfId="462"/>
    <cellStyle name="40% - Accent6 2 3 2" xfId="463"/>
    <cellStyle name="40% - Accent6 2 3 2 2" xfId="464"/>
    <cellStyle name="40% - Accent6 2 3 2 3" xfId="465"/>
    <cellStyle name="40% - Accent6 2 3 3" xfId="466"/>
    <cellStyle name="40% - Accent6 2 3 4" xfId="467"/>
    <cellStyle name="40% - Accent6 3" xfId="468"/>
    <cellStyle name="40% - Accent6 3 2" xfId="469"/>
    <cellStyle name="40% - Accent6 3 3" xfId="470"/>
    <cellStyle name="40% - Accent6 3 3 2" xfId="471"/>
    <cellStyle name="40% - Accent6 3 3 3" xfId="472"/>
    <cellStyle name="40% - Accent6 3 4" xfId="473"/>
    <cellStyle name="40% - Accent6 3 5" xfId="474"/>
    <cellStyle name="40% - Accent6 4" xfId="475"/>
    <cellStyle name="40% - Accent6 4 2" xfId="476"/>
    <cellStyle name="40% - Accent6 4 3" xfId="477"/>
    <cellStyle name="40% - Accent6 4 3 2" xfId="478"/>
    <cellStyle name="40% - Accent6 4 3 3" xfId="479"/>
    <cellStyle name="40% - Accent6 4 4" xfId="480"/>
    <cellStyle name="40% - Accent6 4 5" xfId="481"/>
    <cellStyle name="40% - Accent6 5" xfId="482"/>
    <cellStyle name="60% - Accent1" xfId="14" builtinId="32" customBuiltin="1"/>
    <cellStyle name="60% - Accent1 2" xfId="93"/>
    <cellStyle name="60% - Accent1 2 2" xfId="483"/>
    <cellStyle name="60% - Accent1 2 2 2" xfId="484"/>
    <cellStyle name="60% - Accent1 2 3" xfId="485"/>
    <cellStyle name="60% - Accent1 3" xfId="486"/>
    <cellStyle name="60% - Accent1 3 2" xfId="487"/>
    <cellStyle name="60% - Accent1 4" xfId="488"/>
    <cellStyle name="60% - Accent1 5" xfId="489"/>
    <cellStyle name="60% - Accent2" xfId="15" builtinId="36" customBuiltin="1"/>
    <cellStyle name="60% - Accent2 2" xfId="94"/>
    <cellStyle name="60% - Accent2 2 2" xfId="490"/>
    <cellStyle name="60% - Accent2 2 2 2" xfId="491"/>
    <cellStyle name="60% - Accent2 2 3" xfId="492"/>
    <cellStyle name="60% - Accent2 3" xfId="493"/>
    <cellStyle name="60% - Accent2 3 2" xfId="494"/>
    <cellStyle name="60% - Accent2 4" xfId="495"/>
    <cellStyle name="60% - Accent2 5" xfId="496"/>
    <cellStyle name="60% - Accent3" xfId="16" builtinId="40" customBuiltin="1"/>
    <cellStyle name="60% - Accent3 2" xfId="95"/>
    <cellStyle name="60% - Accent3 2 2" xfId="497"/>
    <cellStyle name="60% - Accent3 2 2 2" xfId="498"/>
    <cellStyle name="60% - Accent3 2 3" xfId="499"/>
    <cellStyle name="60% - Accent3 3" xfId="500"/>
    <cellStyle name="60% - Accent3 3 2" xfId="501"/>
    <cellStyle name="60% - Accent3 4" xfId="502"/>
    <cellStyle name="60% - Accent3 5" xfId="503"/>
    <cellStyle name="60% - Accent4" xfId="17" builtinId="44" customBuiltin="1"/>
    <cellStyle name="60% - Accent4 2" xfId="96"/>
    <cellStyle name="60% - Accent4 2 2" xfId="504"/>
    <cellStyle name="60% - Accent4 2 2 2" xfId="505"/>
    <cellStyle name="60% - Accent4 2 3" xfId="506"/>
    <cellStyle name="60% - Accent4 3" xfId="507"/>
    <cellStyle name="60% - Accent4 3 2" xfId="508"/>
    <cellStyle name="60% - Accent4 4" xfId="509"/>
    <cellStyle name="60% - Accent4 5" xfId="510"/>
    <cellStyle name="60% - Accent5" xfId="18" builtinId="48" customBuiltin="1"/>
    <cellStyle name="60% - Accent5 2" xfId="97"/>
    <cellStyle name="60% - Accent5 2 2" xfId="511"/>
    <cellStyle name="60% - Accent5 2 2 2" xfId="512"/>
    <cellStyle name="60% - Accent5 2 3" xfId="513"/>
    <cellStyle name="60% - Accent5 3" xfId="514"/>
    <cellStyle name="60% - Accent5 3 2" xfId="515"/>
    <cellStyle name="60% - Accent5 4" xfId="516"/>
    <cellStyle name="60% - Accent5 5" xfId="517"/>
    <cellStyle name="60% - Accent6" xfId="19" builtinId="52" customBuiltin="1"/>
    <cellStyle name="60% - Accent6 2" xfId="98"/>
    <cellStyle name="60% - Accent6 2 2" xfId="518"/>
    <cellStyle name="60% - Accent6 2 2 2" xfId="519"/>
    <cellStyle name="60% - Accent6 2 3" xfId="520"/>
    <cellStyle name="60% - Accent6 3" xfId="521"/>
    <cellStyle name="60% - Accent6 3 2" xfId="522"/>
    <cellStyle name="60% - Accent6 4" xfId="523"/>
    <cellStyle name="60% - Accent6 5" xfId="524"/>
    <cellStyle name="_x0002_-_x0002_Ä_x0001_‡_x0003_0_x0002_P_x0003_ _x0002_X_x0003_·_x0002_®_x0003_@_x0002_p_x0003_ª_x0002_¨_x0010_!_x0002__x0003_&quot;_x0001_ÄÇ_x0002__x000e__x0003_ _x0002_é_x0002_Ä_x0001_‡_x0003_Ë_x0002_H_x0003_ _x0002_X" xfId="525"/>
    <cellStyle name="Accent1" xfId="20" builtinId="29" customBuiltin="1"/>
    <cellStyle name="Accent1 2" xfId="99"/>
    <cellStyle name="Accent1 2 2" xfId="526"/>
    <cellStyle name="Accent1 2 2 2" xfId="527"/>
    <cellStyle name="Accent1 2 3" xfId="528"/>
    <cellStyle name="Accent1 3" xfId="529"/>
    <cellStyle name="Accent1 3 2" xfId="530"/>
    <cellStyle name="Accent1 4" xfId="531"/>
    <cellStyle name="Accent1 5" xfId="532"/>
    <cellStyle name="Accent2" xfId="21" builtinId="33" customBuiltin="1"/>
    <cellStyle name="Accent2 2" xfId="100"/>
    <cellStyle name="Accent2 2 2" xfId="533"/>
    <cellStyle name="Accent2 2 2 2" xfId="534"/>
    <cellStyle name="Accent2 2 3" xfId="535"/>
    <cellStyle name="Accent2 3" xfId="536"/>
    <cellStyle name="Accent2 3 2" xfId="537"/>
    <cellStyle name="Accent2 4" xfId="538"/>
    <cellStyle name="Accent2 5" xfId="539"/>
    <cellStyle name="Accent3" xfId="22" builtinId="37" customBuiltin="1"/>
    <cellStyle name="Accent3 2" xfId="101"/>
    <cellStyle name="Accent3 2 2" xfId="540"/>
    <cellStyle name="Accent3 2 2 2" xfId="541"/>
    <cellStyle name="Accent3 2 3" xfId="542"/>
    <cellStyle name="Accent3 3" xfId="543"/>
    <cellStyle name="Accent3 3 2" xfId="544"/>
    <cellStyle name="Accent3 4" xfId="545"/>
    <cellStyle name="Accent3 5" xfId="546"/>
    <cellStyle name="Accent4" xfId="23" builtinId="41" customBuiltin="1"/>
    <cellStyle name="Accent4 2" xfId="102"/>
    <cellStyle name="Accent4 2 2" xfId="547"/>
    <cellStyle name="Accent4 2 2 2" xfId="548"/>
    <cellStyle name="Accent4 2 3" xfId="549"/>
    <cellStyle name="Accent4 3" xfId="550"/>
    <cellStyle name="Accent4 3 2" xfId="551"/>
    <cellStyle name="Accent4 4" xfId="552"/>
    <cellStyle name="Accent4 5" xfId="553"/>
    <cellStyle name="Accent5" xfId="24" builtinId="45" customBuiltin="1"/>
    <cellStyle name="Accent5 2" xfId="103"/>
    <cellStyle name="Accent5 2 2" xfId="554"/>
    <cellStyle name="Accent5 2 2 2" xfId="555"/>
    <cellStyle name="Accent5 2 3" xfId="556"/>
    <cellStyle name="Accent5 3" xfId="557"/>
    <cellStyle name="Accent5 3 2" xfId="558"/>
    <cellStyle name="Accent5 4" xfId="559"/>
    <cellStyle name="Accent5 5" xfId="560"/>
    <cellStyle name="Accent6" xfId="25" builtinId="49" customBuiltin="1"/>
    <cellStyle name="Accent6 2" xfId="104"/>
    <cellStyle name="Accent6 2 2" xfId="561"/>
    <cellStyle name="Accent6 2 2 2" xfId="562"/>
    <cellStyle name="Accent6 2 3" xfId="563"/>
    <cellStyle name="Accent6 3" xfId="564"/>
    <cellStyle name="Accent6 3 2" xfId="565"/>
    <cellStyle name="Accent6 4" xfId="566"/>
    <cellStyle name="Accent6 5" xfId="567"/>
    <cellStyle name="Anormal" xfId="26"/>
    <cellStyle name="Anormal 2" xfId="568"/>
    <cellStyle name="Bad" xfId="27" builtinId="27" customBuiltin="1"/>
    <cellStyle name="Bad 2" xfId="105"/>
    <cellStyle name="Bad 2 2" xfId="569"/>
    <cellStyle name="Bad 2 2 2" xfId="570"/>
    <cellStyle name="Bad 2 3" xfId="571"/>
    <cellStyle name="Bad 3" xfId="572"/>
    <cellStyle name="Bad 3 2" xfId="573"/>
    <cellStyle name="Bad 4" xfId="574"/>
    <cellStyle name="Bad 5" xfId="575"/>
    <cellStyle name="BLUE" xfId="28"/>
    <cellStyle name="Body_Date" xfId="576"/>
    <cellStyle name="Bullet_Green_Last" xfId="577"/>
    <cellStyle name="calculated" xfId="578"/>
    <cellStyle name="Calculation" xfId="29" builtinId="22" customBuiltin="1"/>
    <cellStyle name="Calculation 2" xfId="106"/>
    <cellStyle name="Calculation 2 2" xfId="579"/>
    <cellStyle name="Calculation 2 2 2" xfId="580"/>
    <cellStyle name="Calculation 2 3" xfId="581"/>
    <cellStyle name="Calculation 3" xfId="582"/>
    <cellStyle name="Calculation 3 2" xfId="583"/>
    <cellStyle name="Calculation 4" xfId="584"/>
    <cellStyle name="Calculation 5" xfId="585"/>
    <cellStyle name="Check Cell" xfId="30" builtinId="23" customBuiltin="1"/>
    <cellStyle name="Check Cell 2" xfId="107"/>
    <cellStyle name="Check Cell 2 2" xfId="586"/>
    <cellStyle name="Check Cell 2 2 2" xfId="587"/>
    <cellStyle name="Check Cell 2 3" xfId="588"/>
    <cellStyle name="Check Cell 3" xfId="589"/>
    <cellStyle name="Check Cell 3 2" xfId="590"/>
    <cellStyle name="Check Cell 4" xfId="591"/>
    <cellStyle name="Check Cell 5" xfId="592"/>
    <cellStyle name="Column Headings" xfId="593"/>
    <cellStyle name="Comma 10" xfId="594"/>
    <cellStyle name="Comma 11" xfId="595"/>
    <cellStyle name="Comma 12" xfId="596"/>
    <cellStyle name="Comma 13" xfId="597"/>
    <cellStyle name="Comma 14" xfId="598"/>
    <cellStyle name="Comma 2" xfId="31"/>
    <cellStyle name="Comma 2 2" xfId="599"/>
    <cellStyle name="Comma 2 2 2" xfId="600"/>
    <cellStyle name="Comma 2 2 2 2" xfId="601"/>
    <cellStyle name="Comma 2 2 2 3" xfId="602"/>
    <cellStyle name="Comma 2 2 2 3 2" xfId="603"/>
    <cellStyle name="Comma 2 2 2 3 3" xfId="604"/>
    <cellStyle name="Comma 2 2 2 4" xfId="605"/>
    <cellStyle name="Comma 2 2 2 5" xfId="606"/>
    <cellStyle name="Comma 2 2 3" xfId="607"/>
    <cellStyle name="Comma 2 2 3 2" xfId="608"/>
    <cellStyle name="Comma 2 2 4" xfId="609"/>
    <cellStyle name="Comma 2 2 5" xfId="610"/>
    <cellStyle name="Comma 2 2 6" xfId="611"/>
    <cellStyle name="Comma 2 3" xfId="612"/>
    <cellStyle name="Comma 2 3 2" xfId="613"/>
    <cellStyle name="Comma 2 4" xfId="614"/>
    <cellStyle name="Comma 2 4 2" xfId="615"/>
    <cellStyle name="Comma 2 4 3" xfId="616"/>
    <cellStyle name="Comma 2 4 4" xfId="617"/>
    <cellStyle name="Comma 2 4 4 2" xfId="618"/>
    <cellStyle name="Comma 2 4 4 3" xfId="619"/>
    <cellStyle name="Comma 2 4 5" xfId="620"/>
    <cellStyle name="Comma 2 4 6" xfId="621"/>
    <cellStyle name="Comma 2 5" xfId="622"/>
    <cellStyle name="Comma 2 6" xfId="623"/>
    <cellStyle name="Comma 3" xfId="32"/>
    <cellStyle name="Comma 3 2" xfId="624"/>
    <cellStyle name="Comma 3 2 2" xfId="625"/>
    <cellStyle name="Comma 3 2 3" xfId="626"/>
    <cellStyle name="Comma 3 2 3 2" xfId="627"/>
    <cellStyle name="Comma 3 2 3 3" xfId="628"/>
    <cellStyle name="Comma 3 2 4" xfId="629"/>
    <cellStyle name="Comma 3 2 5" xfId="630"/>
    <cellStyle name="Comma 3 3" xfId="631"/>
    <cellStyle name="Comma 3 4" xfId="632"/>
    <cellStyle name="Comma 3 4 2" xfId="633"/>
    <cellStyle name="Comma 3 5" xfId="634"/>
    <cellStyle name="Comma 3 6" xfId="635"/>
    <cellStyle name="Comma 4" xfId="636"/>
    <cellStyle name="Comma 4 2" xfId="637"/>
    <cellStyle name="Comma 4 3" xfId="638"/>
    <cellStyle name="Comma 5" xfId="639"/>
    <cellStyle name="Comma 5 2" xfId="640"/>
    <cellStyle name="Comma 5 2 2" xfId="641"/>
    <cellStyle name="Comma 5 3" xfId="642"/>
    <cellStyle name="Comma 6" xfId="643"/>
    <cellStyle name="Comma 6 2" xfId="644"/>
    <cellStyle name="Comma 6 2 2" xfId="645"/>
    <cellStyle name="Comma 6 3" xfId="646"/>
    <cellStyle name="Comma 7" xfId="647"/>
    <cellStyle name="Comma 7 2" xfId="648"/>
    <cellStyle name="Comma 7 2 2" xfId="649"/>
    <cellStyle name="Comma 7 3" xfId="650"/>
    <cellStyle name="Comma 8" xfId="651"/>
    <cellStyle name="Comma 8 2" xfId="652"/>
    <cellStyle name="Comma 9" xfId="653"/>
    <cellStyle name="Comma 9 2" xfId="654"/>
    <cellStyle name="Comma 9 2 2" xfId="655"/>
    <cellStyle name="Comma 9 3" xfId="656"/>
    <cellStyle name="Comma 9 3 2" xfId="657"/>
    <cellStyle name="Comma0" xfId="658"/>
    <cellStyle name="Comma0 2" xfId="659"/>
    <cellStyle name="Comma0 2 2" xfId="660"/>
    <cellStyle name="Comma0 3" xfId="661"/>
    <cellStyle name="Currency" xfId="33" builtinId="4"/>
    <cellStyle name="Currency 10" xfId="662"/>
    <cellStyle name="Currency 10 2" xfId="663"/>
    <cellStyle name="Currency 10 2 2" xfId="664"/>
    <cellStyle name="Currency 10 3" xfId="665"/>
    <cellStyle name="Currency 11" xfId="666"/>
    <cellStyle name="Currency 11 2" xfId="667"/>
    <cellStyle name="Currency 11 3" xfId="668"/>
    <cellStyle name="Currency 12" xfId="669"/>
    <cellStyle name="Currency 12 2" xfId="670"/>
    <cellStyle name="Currency 12 2 2" xfId="671"/>
    <cellStyle name="Currency 12 3" xfId="672"/>
    <cellStyle name="Currency 12 3 2" xfId="673"/>
    <cellStyle name="Currency 12 4" xfId="674"/>
    <cellStyle name="Currency 12 5" xfId="675"/>
    <cellStyle name="Currency 12 6" xfId="676"/>
    <cellStyle name="Currency 13" xfId="677"/>
    <cellStyle name="Currency 14" xfId="678"/>
    <cellStyle name="Currency 15" xfId="679"/>
    <cellStyle name="Currency 16" xfId="680"/>
    <cellStyle name="Currency 17" xfId="681"/>
    <cellStyle name="Currency 17 2" xfId="682"/>
    <cellStyle name="Currency 17 3" xfId="683"/>
    <cellStyle name="Currency 18" xfId="684"/>
    <cellStyle name="Currency 18 3" xfId="685"/>
    <cellStyle name="Currency 2" xfId="34"/>
    <cellStyle name="Currency 2 2" xfId="686"/>
    <cellStyle name="Currency 2 2 2" xfId="687"/>
    <cellStyle name="Currency 2 2 2 2" xfId="688"/>
    <cellStyle name="Currency 2 2 3" xfId="689"/>
    <cellStyle name="Currency 2 3" xfId="690"/>
    <cellStyle name="Currency 2 3 2" xfId="691"/>
    <cellStyle name="Currency 2 3 2 2" xfId="692"/>
    <cellStyle name="Currency 2 3 2 3" xfId="693"/>
    <cellStyle name="Currency 2 3 2 3 2" xfId="694"/>
    <cellStyle name="Currency 2 3 2 3 3" xfId="695"/>
    <cellStyle name="Currency 2 3 2 4" xfId="696"/>
    <cellStyle name="Currency 2 3 2 5" xfId="697"/>
    <cellStyle name="Currency 2 4" xfId="698"/>
    <cellStyle name="Currency 2 4 2" xfId="699"/>
    <cellStyle name="Currency 2 4 3" xfId="700"/>
    <cellStyle name="Currency 2 4 3 3" xfId="701"/>
    <cellStyle name="Currency 2 4 4" xfId="702"/>
    <cellStyle name="Currency 2 5" xfId="703"/>
    <cellStyle name="Currency 2 5 2" xfId="704"/>
    <cellStyle name="Currency 2 5 3" xfId="705"/>
    <cellStyle name="Currency 2 5 4" xfId="706"/>
    <cellStyle name="Currency 2 5 4 2" xfId="707"/>
    <cellStyle name="Currency 2 5 4 3" xfId="708"/>
    <cellStyle name="Currency 2 5 5" xfId="709"/>
    <cellStyle name="Currency 2 5 6" xfId="710"/>
    <cellStyle name="Currency 2 6" xfId="711"/>
    <cellStyle name="Currency 2 7" xfId="712"/>
    <cellStyle name="Currency 2 8" xfId="713"/>
    <cellStyle name="Currency 3" xfId="35"/>
    <cellStyle name="Currency 3 2" xfId="714"/>
    <cellStyle name="Currency 3 2 2" xfId="715"/>
    <cellStyle name="Currency 3 2 2 2" xfId="716"/>
    <cellStyle name="Currency 3 2 2 3" xfId="717"/>
    <cellStyle name="Currency 3 2 2 4" xfId="718"/>
    <cellStyle name="Currency 3 2 2 4 2" xfId="719"/>
    <cellStyle name="Currency 3 2 2 4 3" xfId="720"/>
    <cellStyle name="Currency 3 2 2 5" xfId="721"/>
    <cellStyle name="Currency 3 2 2 6" xfId="722"/>
    <cellStyle name="Currency 3 2 3" xfId="723"/>
    <cellStyle name="Currency 3 3" xfId="724"/>
    <cellStyle name="Currency 3 3 2" xfId="725"/>
    <cellStyle name="Currency 3 4" xfId="726"/>
    <cellStyle name="Currency 3 4 2" xfId="727"/>
    <cellStyle name="Currency 3 5" xfId="728"/>
    <cellStyle name="Currency 3 5 2" xfId="729"/>
    <cellStyle name="Currency 3 5 3" xfId="730"/>
    <cellStyle name="Currency 3 5 4" xfId="731"/>
    <cellStyle name="Currency 3 5 4 2" xfId="732"/>
    <cellStyle name="Currency 3 5 4 3" xfId="733"/>
    <cellStyle name="Currency 3 5 5" xfId="734"/>
    <cellStyle name="Currency 3 5 6" xfId="735"/>
    <cellStyle name="Currency 3 6" xfId="736"/>
    <cellStyle name="Currency 3 7" xfId="737"/>
    <cellStyle name="Currency 4" xfId="108"/>
    <cellStyle name="Currency 4 2" xfId="738"/>
    <cellStyle name="Currency 4 2 2" xfId="739"/>
    <cellStyle name="Currency 4 2 3" xfId="740"/>
    <cellStyle name="Currency 4 2 4" xfId="741"/>
    <cellStyle name="Currency 4 2 4 2" xfId="742"/>
    <cellStyle name="Currency 4 3" xfId="743"/>
    <cellStyle name="Currency 4 3 2" xfId="744"/>
    <cellStyle name="Currency 4 4" xfId="745"/>
    <cellStyle name="Currency 4 4 2" xfId="746"/>
    <cellStyle name="Currency 4 5" xfId="747"/>
    <cellStyle name="Currency 4 5 2" xfId="748"/>
    <cellStyle name="Currency 4 6" xfId="749"/>
    <cellStyle name="Currency 4 7" xfId="750"/>
    <cellStyle name="Currency 4 8" xfId="751"/>
    <cellStyle name="Currency 4 8 2" xfId="752"/>
    <cellStyle name="Currency 4 8 3" xfId="753"/>
    <cellStyle name="Currency 5" xfId="754"/>
    <cellStyle name="Currency 5 2" xfId="755"/>
    <cellStyle name="Currency 5 2 2" xfId="756"/>
    <cellStyle name="Currency 5 3" xfId="757"/>
    <cellStyle name="Currency 5 4" xfId="758"/>
    <cellStyle name="Currency 5 5" xfId="759"/>
    <cellStyle name="Currency 6" xfId="760"/>
    <cellStyle name="Currency 6 2" xfId="761"/>
    <cellStyle name="Currency 6 2 2" xfId="762"/>
    <cellStyle name="Currency 6 2 3" xfId="763"/>
    <cellStyle name="Currency 6 3" xfId="764"/>
    <cellStyle name="Currency 7" xfId="765"/>
    <cellStyle name="Currency 7 2" xfId="766"/>
    <cellStyle name="Currency 7 2 2" xfId="767"/>
    <cellStyle name="Currency 7 3" xfId="768"/>
    <cellStyle name="Currency 8" xfId="769"/>
    <cellStyle name="Currency 8 2" xfId="770"/>
    <cellStyle name="Currency 9" xfId="771"/>
    <cellStyle name="Currency 9 2" xfId="772"/>
    <cellStyle name="Currency 9 2 2" xfId="773"/>
    <cellStyle name="Currency 9 3" xfId="774"/>
    <cellStyle name="Currency(000)" xfId="775"/>
    <cellStyle name="Currency0" xfId="776"/>
    <cellStyle name="Currency0 2" xfId="777"/>
    <cellStyle name="Currency0 2 2" xfId="778"/>
    <cellStyle name="Currency0 3" xfId="779"/>
    <cellStyle name="Date" xfId="780"/>
    <cellStyle name="Date 2" xfId="781"/>
    <cellStyle name="Date 2 2" xfId="782"/>
    <cellStyle name="Date 3" xfId="783"/>
    <cellStyle name="Default_Blue" xfId="784"/>
    <cellStyle name="Define your own named style" xfId="785"/>
    <cellStyle name="Detail Lines" xfId="786"/>
    <cellStyle name="Diamond_Blue_Last" xfId="787"/>
    <cellStyle name="Draw lines around data in range" xfId="788"/>
    <cellStyle name="Draw shadow and lines within range" xfId="789"/>
    <cellStyle name="Enlarge title text, yellow on blue" xfId="790"/>
    <cellStyle name="Entry" xfId="791"/>
    <cellStyle name="Entry 2" xfId="792"/>
    <cellStyle name="Euro" xfId="793"/>
    <cellStyle name="Euro 2" xfId="794"/>
    <cellStyle name="Explanatory Text" xfId="36" builtinId="53" customBuiltin="1"/>
    <cellStyle name="Explanatory Text 2" xfId="109"/>
    <cellStyle name="Explanatory Text 2 2" xfId="795"/>
    <cellStyle name="Explanatory Text 2 2 2" xfId="796"/>
    <cellStyle name="Explanatory Text 2 3" xfId="797"/>
    <cellStyle name="Explanatory Text 3" xfId="798"/>
    <cellStyle name="Explanatory Text 3 2" xfId="799"/>
    <cellStyle name="Explanatory Text 4" xfId="800"/>
    <cellStyle name="Explanatory Text 5" xfId="801"/>
    <cellStyle name="First" xfId="802"/>
    <cellStyle name="Fixed" xfId="803"/>
    <cellStyle name="Fixed 2" xfId="804"/>
    <cellStyle name="Fixed 2 2" xfId="805"/>
    <cellStyle name="Fixed 3" xfId="806"/>
    <cellStyle name="Format a column of totals" xfId="807"/>
    <cellStyle name="Format a row of totals" xfId="808"/>
    <cellStyle name="Format text as bold, black on yellow" xfId="809"/>
    <cellStyle name="Formula" xfId="810"/>
    <cellStyle name="GL" xfId="37"/>
    <cellStyle name="GL 2" xfId="811"/>
    <cellStyle name="GL 2 2" xfId="812"/>
    <cellStyle name="GL 2 3" xfId="813"/>
    <cellStyle name="GL 2 4" xfId="814"/>
    <cellStyle name="GL 2 5" xfId="815"/>
    <cellStyle name="GL 3" xfId="816"/>
    <cellStyle name="GL 3 2" xfId="817"/>
    <cellStyle name="GL 3 3" xfId="818"/>
    <cellStyle name="GL 4" xfId="819"/>
    <cellStyle name="GL 5" xfId="820"/>
    <cellStyle name="GL 6" xfId="821"/>
    <cellStyle name="GL/y" xfId="38"/>
    <cellStyle name="GL/y 2" xfId="822"/>
    <cellStyle name="GL/y 2 2" xfId="823"/>
    <cellStyle name="GL/y 2 3" xfId="824"/>
    <cellStyle name="GL/y 2 4" xfId="825"/>
    <cellStyle name="GL/y 2 5" xfId="826"/>
    <cellStyle name="GL/y 3" xfId="827"/>
    <cellStyle name="GL/y 3 2" xfId="828"/>
    <cellStyle name="GL/y 3 3" xfId="829"/>
    <cellStyle name="GL/y 4" xfId="830"/>
    <cellStyle name="GL/y 5" xfId="831"/>
    <cellStyle name="GL/y 6" xfId="832"/>
    <cellStyle name="Good" xfId="39" builtinId="26" customBuiltin="1"/>
    <cellStyle name="Good 2" xfId="110"/>
    <cellStyle name="Good 2 2" xfId="833"/>
    <cellStyle name="Good 2 2 2" xfId="834"/>
    <cellStyle name="Good 2 3" xfId="835"/>
    <cellStyle name="Good 3" xfId="836"/>
    <cellStyle name="Good 3 2" xfId="837"/>
    <cellStyle name="Good 4" xfId="838"/>
    <cellStyle name="Good 5" xfId="839"/>
    <cellStyle name="Grey" xfId="840"/>
    <cellStyle name="Grey 2" xfId="841"/>
    <cellStyle name="Group" xfId="842"/>
    <cellStyle name="Group 2" xfId="843"/>
    <cellStyle name="Group 3" xfId="844"/>
    <cellStyle name="Group_ESTIMATES" xfId="845"/>
    <cellStyle name="Hand" xfId="846"/>
    <cellStyle name="Heading 1" xfId="40" builtinId="16" customBuiltin="1"/>
    <cellStyle name="Heading 1 2" xfId="847"/>
    <cellStyle name="Heading 1 2 2" xfId="848"/>
    <cellStyle name="Heading 1 2 2 2" xfId="849"/>
    <cellStyle name="Heading 1 2 3" xfId="850"/>
    <cellStyle name="Heading 1 2 3 2" xfId="851"/>
    <cellStyle name="Heading 1 2 4" xfId="852"/>
    <cellStyle name="Heading 1 3" xfId="853"/>
    <cellStyle name="Heading 1 4" xfId="854"/>
    <cellStyle name="Heading 1 5" xfId="855"/>
    <cellStyle name="Heading 1 6" xfId="856"/>
    <cellStyle name="Heading 1 7" xfId="857"/>
    <cellStyle name="Heading 1 8" xfId="858"/>
    <cellStyle name="Heading 1 8 2" xfId="859"/>
    <cellStyle name="Heading 1 9" xfId="860"/>
    <cellStyle name="Heading 2" xfId="41" builtinId="17" customBuiltin="1"/>
    <cellStyle name="Heading 2 2" xfId="861"/>
    <cellStyle name="Heading 2 2 2" xfId="862"/>
    <cellStyle name="Heading 2 2 2 2" xfId="863"/>
    <cellStyle name="Heading 2 2 3" xfId="864"/>
    <cellStyle name="Heading 2 2 3 2" xfId="865"/>
    <cellStyle name="Heading 2 2 4" xfId="866"/>
    <cellStyle name="Heading 2 3" xfId="867"/>
    <cellStyle name="Heading 2 4" xfId="868"/>
    <cellStyle name="Heading 2 5" xfId="869"/>
    <cellStyle name="Heading 2 6" xfId="870"/>
    <cellStyle name="Heading 2 7" xfId="871"/>
    <cellStyle name="Heading 2 8" xfId="872"/>
    <cellStyle name="Heading 2 8 2" xfId="873"/>
    <cellStyle name="Heading 2 9" xfId="874"/>
    <cellStyle name="Heading 3" xfId="42" builtinId="18" customBuiltin="1"/>
    <cellStyle name="Heading 3 10" xfId="875"/>
    <cellStyle name="Heading 3 2" xfId="876"/>
    <cellStyle name="Heading 3 2 2" xfId="877"/>
    <cellStyle name="Heading 3 2 2 2" xfId="878"/>
    <cellStyle name="Heading 3 2 3" xfId="879"/>
    <cellStyle name="Heading 3 2 3 2" xfId="880"/>
    <cellStyle name="Heading 3 2 4" xfId="881"/>
    <cellStyle name="Heading 3 2 5" xfId="882"/>
    <cellStyle name="Heading 3 3" xfId="883"/>
    <cellStyle name="Heading 3 4" xfId="884"/>
    <cellStyle name="Heading 3 5" xfId="885"/>
    <cellStyle name="Heading 3 6" xfId="886"/>
    <cellStyle name="Heading 3 7" xfId="887"/>
    <cellStyle name="Heading 3 8" xfId="888"/>
    <cellStyle name="Heading 3 8 2" xfId="889"/>
    <cellStyle name="Heading 3 8 3" xfId="890"/>
    <cellStyle name="Heading 3 9" xfId="891"/>
    <cellStyle name="Heading 3 9 2" xfId="892"/>
    <cellStyle name="Heading 4" xfId="43" builtinId="19" customBuiltin="1"/>
    <cellStyle name="Heading 4 2" xfId="111"/>
    <cellStyle name="Heading 4 2 2" xfId="893"/>
    <cellStyle name="Heading 4 2 2 2" xfId="894"/>
    <cellStyle name="Heading 4 2 3" xfId="895"/>
    <cellStyle name="Heading 4 3" xfId="896"/>
    <cellStyle name="Heading 4 3 2" xfId="897"/>
    <cellStyle name="Heading 4 4" xfId="898"/>
    <cellStyle name="Heading 4 5" xfId="899"/>
    <cellStyle name="Headings &amp; other text" xfId="900"/>
    <cellStyle name="Hidden" xfId="901"/>
    <cellStyle name="Hyperlink 2" xfId="112"/>
    <cellStyle name="Hyperlink 2 2" xfId="902"/>
    <cellStyle name="Hyperlink 2 2 2" xfId="903"/>
    <cellStyle name="Hyperlink 2 3" xfId="904"/>
    <cellStyle name="Hyperlink 2 4" xfId="905"/>
    <cellStyle name="Indicator" xfId="906"/>
    <cellStyle name="Input" xfId="44" builtinId="20" customBuiltin="1"/>
    <cellStyle name="Input [yellow]" xfId="907"/>
    <cellStyle name="Input [yellow] 2" xfId="908"/>
    <cellStyle name="Input 10" xfId="909"/>
    <cellStyle name="Input 11" xfId="910"/>
    <cellStyle name="Input 12" xfId="911"/>
    <cellStyle name="Input 13" xfId="912"/>
    <cellStyle name="Input 14" xfId="913"/>
    <cellStyle name="Input 15" xfId="914"/>
    <cellStyle name="Input 16" xfId="915"/>
    <cellStyle name="Input 17" xfId="916"/>
    <cellStyle name="Input 18" xfId="917"/>
    <cellStyle name="Input 19" xfId="918"/>
    <cellStyle name="Input 2" xfId="113"/>
    <cellStyle name="Input 2 2" xfId="919"/>
    <cellStyle name="Input 2 2 2" xfId="920"/>
    <cellStyle name="Input 2 3" xfId="921"/>
    <cellStyle name="Input 20" xfId="922"/>
    <cellStyle name="Input 21" xfId="923"/>
    <cellStyle name="Input 22" xfId="924"/>
    <cellStyle name="Input 23" xfId="925"/>
    <cellStyle name="Input 24" xfId="926"/>
    <cellStyle name="Input 25" xfId="927"/>
    <cellStyle name="Input 3" xfId="928"/>
    <cellStyle name="Input 3 2" xfId="929"/>
    <cellStyle name="Input 4" xfId="930"/>
    <cellStyle name="Input 4 2" xfId="931"/>
    <cellStyle name="Input 5" xfId="932"/>
    <cellStyle name="Input 5 2" xfId="933"/>
    <cellStyle name="Input 6" xfId="934"/>
    <cellStyle name="Input 6 2" xfId="935"/>
    <cellStyle name="Input 7" xfId="936"/>
    <cellStyle name="Input 8" xfId="937"/>
    <cellStyle name="Input 9" xfId="938"/>
    <cellStyle name="Internal link" xfId="939"/>
    <cellStyle name="Internal link 2" xfId="940"/>
    <cellStyle name="kg" xfId="45"/>
    <cellStyle name="kg 2" xfId="941"/>
    <cellStyle name="kg 2 2" xfId="942"/>
    <cellStyle name="kg 2 3" xfId="943"/>
    <cellStyle name="kg 2 4" xfId="944"/>
    <cellStyle name="kg 2 5" xfId="945"/>
    <cellStyle name="kg 3" xfId="946"/>
    <cellStyle name="kg 3 2" xfId="947"/>
    <cellStyle name="kg 3 3" xfId="948"/>
    <cellStyle name="kg 4" xfId="949"/>
    <cellStyle name="kg 5" xfId="950"/>
    <cellStyle name="kg 6" xfId="951"/>
    <cellStyle name="kL" xfId="46"/>
    <cellStyle name="kL 2" xfId="952"/>
    <cellStyle name="kL 2 2" xfId="953"/>
    <cellStyle name="kL 2 3" xfId="954"/>
    <cellStyle name="kL 2 4" xfId="955"/>
    <cellStyle name="kL 2 5" xfId="956"/>
    <cellStyle name="kL 3" xfId="957"/>
    <cellStyle name="kL 3 2" xfId="958"/>
    <cellStyle name="kL 3 3" xfId="959"/>
    <cellStyle name="kL 4" xfId="960"/>
    <cellStyle name="kL 5" xfId="961"/>
    <cellStyle name="kL 6" xfId="962"/>
    <cellStyle name="kL/ser/d" xfId="47"/>
    <cellStyle name="kL/ser/d 2" xfId="963"/>
    <cellStyle name="kL/ser/d 2 2" xfId="964"/>
    <cellStyle name="kL/ser/d 2 3" xfId="965"/>
    <cellStyle name="kL/ser/d 2 4" xfId="966"/>
    <cellStyle name="kL/ser/d 2 5" xfId="967"/>
    <cellStyle name="kL/ser/d 3" xfId="968"/>
    <cellStyle name="kL/ser/d 3 2" xfId="969"/>
    <cellStyle name="kL/ser/d 3 3" xfId="970"/>
    <cellStyle name="kL/ser/d 4" xfId="971"/>
    <cellStyle name="kL/ser/d 5" xfId="972"/>
    <cellStyle name="kL/ser/d 6" xfId="973"/>
    <cellStyle name="km" xfId="48"/>
    <cellStyle name="km 2" xfId="974"/>
    <cellStyle name="km 2 2" xfId="975"/>
    <cellStyle name="km 2 3" xfId="976"/>
    <cellStyle name="km 2 4" xfId="977"/>
    <cellStyle name="km 2 5" xfId="978"/>
    <cellStyle name="km 3" xfId="979"/>
    <cellStyle name="km 3 2" xfId="980"/>
    <cellStyle name="km 3 3" xfId="981"/>
    <cellStyle name="km 4" xfId="982"/>
    <cellStyle name="km 5" xfId="983"/>
    <cellStyle name="km 6" xfId="984"/>
    <cellStyle name="kPa" xfId="49"/>
    <cellStyle name="kPa 2" xfId="985"/>
    <cellStyle name="kPa 2 2" xfId="986"/>
    <cellStyle name="kPa 2 3" xfId="987"/>
    <cellStyle name="kPa 2 4" xfId="988"/>
    <cellStyle name="kPa 2 5" xfId="989"/>
    <cellStyle name="kPa 3" xfId="990"/>
    <cellStyle name="kPa 3 2" xfId="991"/>
    <cellStyle name="kPa 3 3" xfId="992"/>
    <cellStyle name="kPa 4" xfId="993"/>
    <cellStyle name="kPa 5" xfId="994"/>
    <cellStyle name="kPa 6" xfId="995"/>
    <cellStyle name="kW" xfId="50"/>
    <cellStyle name="kW 2" xfId="996"/>
    <cellStyle name="kW 2 2" xfId="997"/>
    <cellStyle name="kW 2 3" xfId="998"/>
    <cellStyle name="kW 2 4" xfId="999"/>
    <cellStyle name="kW 2 5" xfId="1000"/>
    <cellStyle name="kW 3" xfId="1001"/>
    <cellStyle name="kW 3 2" xfId="1002"/>
    <cellStyle name="kW 3 3" xfId="1003"/>
    <cellStyle name="kW 4" xfId="1004"/>
    <cellStyle name="kW 5" xfId="1005"/>
    <cellStyle name="kW 6" xfId="1006"/>
    <cellStyle name="kWh" xfId="51"/>
    <cellStyle name="kWh 2" xfId="1007"/>
    <cellStyle name="kWh 2 2" xfId="1008"/>
    <cellStyle name="kWh 2 3" xfId="1009"/>
    <cellStyle name="kWh 2 4" xfId="1010"/>
    <cellStyle name="kWh 2 5" xfId="1011"/>
    <cellStyle name="kWh 3" xfId="1012"/>
    <cellStyle name="kWh 3 2" xfId="1013"/>
    <cellStyle name="kWh 3 3" xfId="1014"/>
    <cellStyle name="kWh 4" xfId="1015"/>
    <cellStyle name="kWh 5" xfId="1016"/>
    <cellStyle name="kWh 6" xfId="1017"/>
    <cellStyle name="L" xfId="52"/>
    <cellStyle name="L 2" xfId="1018"/>
    <cellStyle name="L 2 2" xfId="1019"/>
    <cellStyle name="L 2 3" xfId="1020"/>
    <cellStyle name="L 2 4" xfId="1021"/>
    <cellStyle name="L 2 5" xfId="1022"/>
    <cellStyle name="L 3" xfId="1023"/>
    <cellStyle name="L 3 2" xfId="1024"/>
    <cellStyle name="L 3 3" xfId="1025"/>
    <cellStyle name="L 4" xfId="1026"/>
    <cellStyle name="L 5" xfId="1027"/>
    <cellStyle name="L 6" xfId="1028"/>
    <cellStyle name="L/s" xfId="53"/>
    <cellStyle name="L/s 2" xfId="1029"/>
    <cellStyle name="L/s 2 2" xfId="1030"/>
    <cellStyle name="L/s 2 3" xfId="1031"/>
    <cellStyle name="L/s 2 4" xfId="1032"/>
    <cellStyle name="L/s 2 5" xfId="1033"/>
    <cellStyle name="L/s 3" xfId="1034"/>
    <cellStyle name="L/s 3 2" xfId="1035"/>
    <cellStyle name="L/s 3 3" xfId="1036"/>
    <cellStyle name="L/s 4" xfId="1037"/>
    <cellStyle name="L/s 5" xfId="1038"/>
    <cellStyle name="L/s 6" xfId="1039"/>
    <cellStyle name="Left_Border" xfId="1040"/>
    <cellStyle name="Linked Cell" xfId="54" builtinId="24" customBuiltin="1"/>
    <cellStyle name="Linked Cell 2" xfId="114"/>
    <cellStyle name="Linked Cell 2 2" xfId="1041"/>
    <cellStyle name="Linked Cell 2 2 2" xfId="1042"/>
    <cellStyle name="Linked Cell 2 3" xfId="1043"/>
    <cellStyle name="Linked Cell 3" xfId="1044"/>
    <cellStyle name="Linked Cell 3 2" xfId="1045"/>
    <cellStyle name="Linked Cell 4" xfId="1046"/>
    <cellStyle name="Linked Cell 5" xfId="1047"/>
    <cellStyle name="Locked Cell" xfId="1048"/>
    <cellStyle name="m" xfId="55"/>
    <cellStyle name="m 2" xfId="1049"/>
    <cellStyle name="m 2 2" xfId="1050"/>
    <cellStyle name="m 2 3" xfId="1051"/>
    <cellStyle name="m 2 4" xfId="1052"/>
    <cellStyle name="m 2 5" xfId="1053"/>
    <cellStyle name="m 3" xfId="1054"/>
    <cellStyle name="m 3 2" xfId="1055"/>
    <cellStyle name="m 3 3" xfId="1056"/>
    <cellStyle name="m 4" xfId="1057"/>
    <cellStyle name="m 5" xfId="1058"/>
    <cellStyle name="m 6" xfId="1059"/>
    <cellStyle name="m/km" xfId="56"/>
    <cellStyle name="m/km 2" xfId="1060"/>
    <cellStyle name="m/km 2 2" xfId="1061"/>
    <cellStyle name="m/km 2 3" xfId="1062"/>
    <cellStyle name="m/km 2 4" xfId="1063"/>
    <cellStyle name="m/km 2 5" xfId="1064"/>
    <cellStyle name="m/km 3" xfId="1065"/>
    <cellStyle name="m/km 3 2" xfId="1066"/>
    <cellStyle name="m/km 3 3" xfId="1067"/>
    <cellStyle name="m/km 4" xfId="1068"/>
    <cellStyle name="m/km 5" xfId="1069"/>
    <cellStyle name="m/km 6" xfId="1070"/>
    <cellStyle name="m/s" xfId="57"/>
    <cellStyle name="m/s 2" xfId="1071"/>
    <cellStyle name="m/s 2 2" xfId="1072"/>
    <cellStyle name="m/s 2 3" xfId="1073"/>
    <cellStyle name="m/s 2 4" xfId="1074"/>
    <cellStyle name="m/s 2 5" xfId="1075"/>
    <cellStyle name="m/s 3" xfId="1076"/>
    <cellStyle name="m/s 3 2" xfId="1077"/>
    <cellStyle name="m/s 3 3" xfId="1078"/>
    <cellStyle name="m/s 4" xfId="1079"/>
    <cellStyle name="m/s 5" xfId="1080"/>
    <cellStyle name="m/s 6" xfId="1081"/>
    <cellStyle name="MAGENTA" xfId="58"/>
    <cellStyle name="mAHD" xfId="59"/>
    <cellStyle name="mAHD 2" xfId="1082"/>
    <cellStyle name="mAHD 2 2" xfId="1083"/>
    <cellStyle name="mAHD 2 3" xfId="1084"/>
    <cellStyle name="mAHD 2 4" xfId="1085"/>
    <cellStyle name="mAHD 2 5" xfId="1086"/>
    <cellStyle name="mAHD 3" xfId="1087"/>
    <cellStyle name="mAHD 3 2" xfId="1088"/>
    <cellStyle name="mAHD 3 3" xfId="1089"/>
    <cellStyle name="mAHD 4" xfId="1090"/>
    <cellStyle name="mAHD 5" xfId="1091"/>
    <cellStyle name="mAHD 6" xfId="1092"/>
    <cellStyle name="MAIN HEAD" xfId="1093"/>
    <cellStyle name="měny_Vymery_elektro" xfId="1094"/>
    <cellStyle name="Millares_Haifa Costbreakdown2222" xfId="1095"/>
    <cellStyle name="MJ" xfId="60"/>
    <cellStyle name="MJ 2" xfId="1096"/>
    <cellStyle name="MJ 2 2" xfId="1097"/>
    <cellStyle name="MJ 2 3" xfId="1098"/>
    <cellStyle name="MJ 2 4" xfId="1099"/>
    <cellStyle name="MJ 2 5" xfId="1100"/>
    <cellStyle name="MJ 3" xfId="1101"/>
    <cellStyle name="MJ 3 2" xfId="1102"/>
    <cellStyle name="MJ 3 3" xfId="1103"/>
    <cellStyle name="MJ 4" xfId="1104"/>
    <cellStyle name="MJ 5" xfId="1105"/>
    <cellStyle name="MJ 6" xfId="1106"/>
    <cellStyle name="ML" xfId="61"/>
    <cellStyle name="ML 2" xfId="1107"/>
    <cellStyle name="ML 2 2" xfId="1108"/>
    <cellStyle name="ML 2 3" xfId="1109"/>
    <cellStyle name="ML 2 4" xfId="1110"/>
    <cellStyle name="ML 2 5" xfId="1111"/>
    <cellStyle name="ML 3" xfId="1112"/>
    <cellStyle name="ML 3 2" xfId="1113"/>
    <cellStyle name="ML 3 3" xfId="1114"/>
    <cellStyle name="ML 4" xfId="1115"/>
    <cellStyle name="ML 5" xfId="1116"/>
    <cellStyle name="ML 6" xfId="1117"/>
    <cellStyle name="ML/d" xfId="62"/>
    <cellStyle name="ML/d 2" xfId="1118"/>
    <cellStyle name="ML/d 2 2" xfId="1119"/>
    <cellStyle name="ML/d 2 3" xfId="1120"/>
    <cellStyle name="ML/d 2 4" xfId="1121"/>
    <cellStyle name="ML/d 2 5" xfId="1122"/>
    <cellStyle name="ML/d 3" xfId="1123"/>
    <cellStyle name="ML/d 3 2" xfId="1124"/>
    <cellStyle name="ML/d 3 3" xfId="1125"/>
    <cellStyle name="ML/d 4" xfId="1126"/>
    <cellStyle name="ML/d 5" xfId="1127"/>
    <cellStyle name="ML/d 6" xfId="1128"/>
    <cellStyle name="mm" xfId="63"/>
    <cellStyle name="mm 2" xfId="1129"/>
    <cellStyle name="mm 2 2" xfId="1130"/>
    <cellStyle name="mm 2 3" xfId="1131"/>
    <cellStyle name="mm 2 4" xfId="1132"/>
    <cellStyle name="mm 2 5" xfId="1133"/>
    <cellStyle name="mm 3" xfId="1134"/>
    <cellStyle name="mm 3 2" xfId="1135"/>
    <cellStyle name="mm 3 3" xfId="1136"/>
    <cellStyle name="mm 4" xfId="1137"/>
    <cellStyle name="mm 5" xfId="1138"/>
    <cellStyle name="mm 6" xfId="1139"/>
    <cellStyle name="Neutral" xfId="64" builtinId="28" customBuiltin="1"/>
    <cellStyle name="Neutral 2" xfId="115"/>
    <cellStyle name="Neutral 2 2" xfId="1140"/>
    <cellStyle name="Neutral 2 2 2" xfId="1141"/>
    <cellStyle name="Neutral 2 3" xfId="1142"/>
    <cellStyle name="Neutral 2 3 2" xfId="1143"/>
    <cellStyle name="Neutral 3" xfId="1144"/>
    <cellStyle name="Neutral 4" xfId="1145"/>
    <cellStyle name="Neutral 5" xfId="1146"/>
    <cellStyle name="Normal" xfId="0" builtinId="0"/>
    <cellStyle name="Normal - Style1" xfId="1147"/>
    <cellStyle name="Normal - Style1 2" xfId="1148"/>
    <cellStyle name="Normal 10" xfId="1149"/>
    <cellStyle name="Normal 10 15" xfId="123"/>
    <cellStyle name="Normal 10 15 2" xfId="1150"/>
    <cellStyle name="Normal 10 2" xfId="1151"/>
    <cellStyle name="Normal 10 2 2" xfId="1152"/>
    <cellStyle name="Normal 10 3" xfId="1153"/>
    <cellStyle name="Normal 10 4" xfId="1154"/>
    <cellStyle name="Normal 10 4 2" xfId="1155"/>
    <cellStyle name="Normal 10 4 3" xfId="1156"/>
    <cellStyle name="Normal 10 5" xfId="1157"/>
    <cellStyle name="Normal 10 6" xfId="1158"/>
    <cellStyle name="Normal 100" xfId="1159"/>
    <cellStyle name="Normal 100 2" xfId="1160"/>
    <cellStyle name="Normal 101" xfId="1161"/>
    <cellStyle name="Normal 101 2" xfId="1162"/>
    <cellStyle name="Normal 102" xfId="1163"/>
    <cellStyle name="Normal 102 2" xfId="1164"/>
    <cellStyle name="Normal 103" xfId="1165"/>
    <cellStyle name="Normal 104" xfId="1166"/>
    <cellStyle name="Normal 105" xfId="1167"/>
    <cellStyle name="Normal 106" xfId="1168"/>
    <cellStyle name="Normal 107" xfId="1169"/>
    <cellStyle name="Normal 108" xfId="1170"/>
    <cellStyle name="Normal 109" xfId="1171"/>
    <cellStyle name="Normal 11" xfId="1172"/>
    <cellStyle name="Normal 11 2" xfId="1173"/>
    <cellStyle name="Normal 110" xfId="1174"/>
    <cellStyle name="Normal 111" xfId="1175"/>
    <cellStyle name="Normal 112" xfId="1176"/>
    <cellStyle name="Normal 113" xfId="1177"/>
    <cellStyle name="Normal 114" xfId="1178"/>
    <cellStyle name="Normal 115" xfId="1179"/>
    <cellStyle name="Normal 115 2" xfId="1180"/>
    <cellStyle name="Normal 115 2 2" xfId="1181"/>
    <cellStyle name="Normal 115 2 3" xfId="1182"/>
    <cellStyle name="Normal 115 3" xfId="1183"/>
    <cellStyle name="Normal 115 4" xfId="1184"/>
    <cellStyle name="Normal 116" xfId="1185"/>
    <cellStyle name="Normal 117" xfId="1186"/>
    <cellStyle name="Normal 118" xfId="1187"/>
    <cellStyle name="Normal 119" xfId="1188"/>
    <cellStyle name="Normal 12" xfId="1189"/>
    <cellStyle name="Normal 12 2" xfId="1190"/>
    <cellStyle name="Normal 120" xfId="1191"/>
    <cellStyle name="Normal 121" xfId="1192"/>
    <cellStyle name="Normal 122" xfId="1193"/>
    <cellStyle name="Normal 123" xfId="1194"/>
    <cellStyle name="Normal 124" xfId="1195"/>
    <cellStyle name="Normal 125" xfId="1196"/>
    <cellStyle name="Normal 126" xfId="1197"/>
    <cellStyle name="Normal 127" xfId="1198"/>
    <cellStyle name="Normal 128" xfId="1199"/>
    <cellStyle name="Normal 129" xfId="1200"/>
    <cellStyle name="Normal 13" xfId="1201"/>
    <cellStyle name="Normal 13 2" xfId="1202"/>
    <cellStyle name="Normal 13 3" xfId="1203"/>
    <cellStyle name="Normal 13 4" xfId="1204"/>
    <cellStyle name="Normal 13 4 2" xfId="1205"/>
    <cellStyle name="Normal 13 4 3" xfId="1206"/>
    <cellStyle name="Normal 13 5" xfId="1207"/>
    <cellStyle name="Normal 13 6" xfId="1208"/>
    <cellStyle name="Normal 130" xfId="1209"/>
    <cellStyle name="Normal 131" xfId="1210"/>
    <cellStyle name="Normal 132" xfId="1211"/>
    <cellStyle name="Normal 133" xfId="1212"/>
    <cellStyle name="Normal 134" xfId="1213"/>
    <cellStyle name="Normal 135" xfId="1214"/>
    <cellStyle name="Normal 136" xfId="1215"/>
    <cellStyle name="Normal 137" xfId="1216"/>
    <cellStyle name="Normal 138" xfId="1217"/>
    <cellStyle name="Normal 139" xfId="1218"/>
    <cellStyle name="Normal 14" xfId="1219"/>
    <cellStyle name="Normal 14 2" xfId="1220"/>
    <cellStyle name="Normal 14 3" xfId="1221"/>
    <cellStyle name="Normal 14 4" xfId="1222"/>
    <cellStyle name="Normal 14 4 2" xfId="1223"/>
    <cellStyle name="Normal 14 4 3" xfId="1224"/>
    <cellStyle name="Normal 14 5" xfId="1225"/>
    <cellStyle name="Normal 14 6" xfId="1226"/>
    <cellStyle name="Normal 140" xfId="1227"/>
    <cellStyle name="Normal 141" xfId="1228"/>
    <cellStyle name="Normal 142" xfId="1229"/>
    <cellStyle name="Normal 143" xfId="1230"/>
    <cellStyle name="Normal 144" xfId="1231"/>
    <cellStyle name="Normal 145" xfId="1232"/>
    <cellStyle name="Normal 146" xfId="1233"/>
    <cellStyle name="Normal 147" xfId="1234"/>
    <cellStyle name="Normal 148" xfId="1235"/>
    <cellStyle name="Normal 149" xfId="1236"/>
    <cellStyle name="Normal 15" xfId="1237"/>
    <cellStyle name="Normal 15 2" xfId="1238"/>
    <cellStyle name="Normal 15 3" xfId="1239"/>
    <cellStyle name="Normal 15 4" xfId="1240"/>
    <cellStyle name="Normal 15 4 2" xfId="1241"/>
    <cellStyle name="Normal 15 4 3" xfId="1242"/>
    <cellStyle name="Normal 15 5" xfId="1243"/>
    <cellStyle name="Normal 15 6" xfId="1244"/>
    <cellStyle name="Normal 150" xfId="1245"/>
    <cellStyle name="Normal 151" xfId="1246"/>
    <cellStyle name="Normal 152" xfId="1247"/>
    <cellStyle name="Normal 153" xfId="1248"/>
    <cellStyle name="Normal 154" xfId="1249"/>
    <cellStyle name="Normal 155" xfId="1250"/>
    <cellStyle name="Normal 156" xfId="1251"/>
    <cellStyle name="Normal 157" xfId="1252"/>
    <cellStyle name="Normal 158" xfId="1253"/>
    <cellStyle name="Normal 159" xfId="1254"/>
    <cellStyle name="Normal 159 2" xfId="1255"/>
    <cellStyle name="Normal 159 3" xfId="1256"/>
    <cellStyle name="Normal 16" xfId="1257"/>
    <cellStyle name="Normal 16 2" xfId="1258"/>
    <cellStyle name="Normal 16 3" xfId="1259"/>
    <cellStyle name="Normal 16 4" xfId="1260"/>
    <cellStyle name="Normal 16 4 2" xfId="1261"/>
    <cellStyle name="Normal 16 4 3" xfId="1262"/>
    <cellStyle name="Normal 16 5" xfId="1263"/>
    <cellStyle name="Normal 16 6" xfId="1264"/>
    <cellStyle name="Normal 160" xfId="1265"/>
    <cellStyle name="Normal 160 2" xfId="1266"/>
    <cellStyle name="Normal 160 3" xfId="1267"/>
    <cellStyle name="Normal 161" xfId="1268"/>
    <cellStyle name="Normal 161 2" xfId="1269"/>
    <cellStyle name="Normal 161 3" xfId="1270"/>
    <cellStyle name="Normal 162" xfId="1271"/>
    <cellStyle name="Normal 163" xfId="1272"/>
    <cellStyle name="Normal 163 2" xfId="1273"/>
    <cellStyle name="Normal 163 3" xfId="1274"/>
    <cellStyle name="Normal 164" xfId="1275"/>
    <cellStyle name="Normal 164 2" xfId="1276"/>
    <cellStyle name="Normal 164 3" xfId="1277"/>
    <cellStyle name="Normal 165" xfId="1278"/>
    <cellStyle name="Normal 165 2" xfId="1279"/>
    <cellStyle name="Normal 165 3" xfId="1280"/>
    <cellStyle name="Normal 166" xfId="1281"/>
    <cellStyle name="Normal 167" xfId="1282"/>
    <cellStyle name="Normal 168" xfId="1283"/>
    <cellStyle name="Normal 169" xfId="1284"/>
    <cellStyle name="Normal 17" xfId="1285"/>
    <cellStyle name="Normal 17 2" xfId="1286"/>
    <cellStyle name="Normal 17 3" xfId="1287"/>
    <cellStyle name="Normal 17 4" xfId="1288"/>
    <cellStyle name="Normal 17 4 2" xfId="1289"/>
    <cellStyle name="Normal 17 4 3" xfId="1290"/>
    <cellStyle name="Normal 17 5" xfId="1291"/>
    <cellStyle name="Normal 17 6" xfId="1292"/>
    <cellStyle name="Normal 170" xfId="1293"/>
    <cellStyle name="Normal 171" xfId="1294"/>
    <cellStyle name="Normal 172" xfId="1295"/>
    <cellStyle name="Normal 173" xfId="1296"/>
    <cellStyle name="Normal 174" xfId="1297"/>
    <cellStyle name="Normal 175" xfId="1298"/>
    <cellStyle name="Normal 176" xfId="1299"/>
    <cellStyle name="Normal 177" xfId="1300"/>
    <cellStyle name="Normal 178" xfId="1301"/>
    <cellStyle name="Normal 179" xfId="1302"/>
    <cellStyle name="Normal 18" xfId="1303"/>
    <cellStyle name="Normal 18 2" xfId="1304"/>
    <cellStyle name="Normal 18 3" xfId="1305"/>
    <cellStyle name="Normal 18 4" xfId="1306"/>
    <cellStyle name="Normal 18 4 2" xfId="1307"/>
    <cellStyle name="Normal 18 4 3" xfId="1308"/>
    <cellStyle name="Normal 18 5" xfId="1309"/>
    <cellStyle name="Normal 18 6" xfId="1310"/>
    <cellStyle name="Normal 180" xfId="1311"/>
    <cellStyle name="Normal 181" xfId="1312"/>
    <cellStyle name="Normal 182" xfId="1313"/>
    <cellStyle name="Normal 183" xfId="1314"/>
    <cellStyle name="Normal 184" xfId="1315"/>
    <cellStyle name="Normal 185" xfId="1316"/>
    <cellStyle name="Normal 186" xfId="1317"/>
    <cellStyle name="Normal 187" xfId="1318"/>
    <cellStyle name="Normal 188" xfId="1319"/>
    <cellStyle name="Normal 189" xfId="1320"/>
    <cellStyle name="Normal 19" xfId="1321"/>
    <cellStyle name="Normal 19 2" xfId="1322"/>
    <cellStyle name="Normal 190" xfId="1323"/>
    <cellStyle name="Normal 191" xfId="1324"/>
    <cellStyle name="Normal 192" xfId="1325"/>
    <cellStyle name="Normal 193" xfId="1326"/>
    <cellStyle name="Normal 194" xfId="1327"/>
    <cellStyle name="Normal 195" xfId="1328"/>
    <cellStyle name="Normal 196" xfId="2305"/>
    <cellStyle name="Normal 2" xfId="65"/>
    <cellStyle name="Normal 2 2" xfId="122"/>
    <cellStyle name="Normal 2 2 19" xfId="1329"/>
    <cellStyle name="Normal 2 2 2" xfId="1330"/>
    <cellStyle name="Normal 2 3" xfId="1331"/>
    <cellStyle name="Normal 2 3 2" xfId="1332"/>
    <cellStyle name="Normal 2 4" xfId="1333"/>
    <cellStyle name="Normal 2 4 2" xfId="1334"/>
    <cellStyle name="Normal 2 5" xfId="1335"/>
    <cellStyle name="Normal 2 5 2" xfId="1336"/>
    <cellStyle name="Normal 2 5 2 2" xfId="1337"/>
    <cellStyle name="Normal 2 5 2 2 2" xfId="1338"/>
    <cellStyle name="Normal 2 5 2 2 3" xfId="1339"/>
    <cellStyle name="Normal 2 5 2 3" xfId="1340"/>
    <cellStyle name="Normal 2 5 2 4" xfId="1341"/>
    <cellStyle name="Normal 2 5 3" xfId="1342"/>
    <cellStyle name="Normal 2 5 3 2" xfId="1343"/>
    <cellStyle name="Normal 2 5 3 2 2" xfId="1344"/>
    <cellStyle name="Normal 2 5 3 2 3" xfId="1345"/>
    <cellStyle name="Normal 2 5 3 3" xfId="1346"/>
    <cellStyle name="Normal 2 5 3 4" xfId="1347"/>
    <cellStyle name="Normal 2 5 4" xfId="1348"/>
    <cellStyle name="Normal 2 5 4 2" xfId="1349"/>
    <cellStyle name="Normal 2 5 4 3" xfId="1350"/>
    <cellStyle name="Normal 2 5 5" xfId="1351"/>
    <cellStyle name="Normal 2 5 5 2" xfId="1352"/>
    <cellStyle name="Normal 2 5 5 3" xfId="1353"/>
    <cellStyle name="Normal 2 6" xfId="1354"/>
    <cellStyle name="Normal 2 6 2" xfId="1355"/>
    <cellStyle name="Normal 2 7" xfId="1356"/>
    <cellStyle name="Normal 2 8" xfId="1357"/>
    <cellStyle name="Normal 2 9" xfId="1358"/>
    <cellStyle name="Normal 2_3.1.1to8 T180 Pstn (2)" xfId="1359"/>
    <cellStyle name="Normal 20" xfId="1360"/>
    <cellStyle name="Normal 20 2" xfId="1361"/>
    <cellStyle name="Normal 21" xfId="1362"/>
    <cellStyle name="Normal 21 2" xfId="1363"/>
    <cellStyle name="Normal 22" xfId="1364"/>
    <cellStyle name="Normal 22 2" xfId="1365"/>
    <cellStyle name="Normal 23" xfId="1366"/>
    <cellStyle name="Normal 23 2" xfId="1367"/>
    <cellStyle name="Normal 24" xfId="1368"/>
    <cellStyle name="Normal 24 2" xfId="1369"/>
    <cellStyle name="Normal 25" xfId="1370"/>
    <cellStyle name="Normal 25 2" xfId="1371"/>
    <cellStyle name="Normal 26" xfId="1372"/>
    <cellStyle name="Normal 26 2" xfId="1373"/>
    <cellStyle name="Normal 27" xfId="1374"/>
    <cellStyle name="Normal 27 2" xfId="1375"/>
    <cellStyle name="Normal 28" xfId="1376"/>
    <cellStyle name="Normal 28 2" xfId="1377"/>
    <cellStyle name="Normal 29" xfId="1378"/>
    <cellStyle name="Normal 29 2" xfId="1379"/>
    <cellStyle name="Normal 3" xfId="80"/>
    <cellStyle name="Normal 3 10" xfId="1380"/>
    <cellStyle name="Normal 3 10 2" xfId="1381"/>
    <cellStyle name="Normal 3 10 3" xfId="1382"/>
    <cellStyle name="Normal 3 11" xfId="1383"/>
    <cellStyle name="Normal 3 11 2" xfId="1384"/>
    <cellStyle name="Normal 3 11 3" xfId="1385"/>
    <cellStyle name="Normal 3 2" xfId="1386"/>
    <cellStyle name="Normal 3 2 2" xfId="1387"/>
    <cellStyle name="Normal 3 2 2 2" xfId="1388"/>
    <cellStyle name="Normal 3 2 2 3" xfId="1389"/>
    <cellStyle name="Normal 3 2 2 3 2" xfId="1390"/>
    <cellStyle name="Normal 3 2 2 3 3" xfId="1391"/>
    <cellStyle name="Normal 3 2 2 4" xfId="1392"/>
    <cellStyle name="Normal 3 2 2 5" xfId="1393"/>
    <cellStyle name="Normal 3 2 3" xfId="1394"/>
    <cellStyle name="Normal 3 2 3 2" xfId="1395"/>
    <cellStyle name="Normal 3 2 3 3" xfId="1396"/>
    <cellStyle name="Normal 3 2 4" xfId="1397"/>
    <cellStyle name="Normal 3 2 4 2" xfId="1398"/>
    <cellStyle name="Normal 3 2 4 3" xfId="1399"/>
    <cellStyle name="Normal 3 3" xfId="1400"/>
    <cellStyle name="Normal 3 3 2" xfId="1401"/>
    <cellStyle name="Normal 3 4" xfId="1402"/>
    <cellStyle name="Normal 3 4 2" xfId="1403"/>
    <cellStyle name="Normal 3 5" xfId="1404"/>
    <cellStyle name="Normal 3 5 2" xfId="1405"/>
    <cellStyle name="Normal 3 5 3" xfId="1406"/>
    <cellStyle name="Normal 3 5 3 2" xfId="1407"/>
    <cellStyle name="Normal 3 5 3 3" xfId="1408"/>
    <cellStyle name="Normal 3 5 4" xfId="1409"/>
    <cellStyle name="Normal 3 5 4 2" xfId="1410"/>
    <cellStyle name="Normal 3 5 4 3" xfId="1411"/>
    <cellStyle name="Normal 3 6" xfId="1412"/>
    <cellStyle name="Normal 3 6 2" xfId="1413"/>
    <cellStyle name="Normal 3 6 3" xfId="1414"/>
    <cellStyle name="Normal 3 6 4" xfId="1415"/>
    <cellStyle name="Normal 3 6 4 2" xfId="1416"/>
    <cellStyle name="Normal 3 6 4 3" xfId="1417"/>
    <cellStyle name="Normal 3 6 5" xfId="1418"/>
    <cellStyle name="Normal 3 6 6" xfId="1419"/>
    <cellStyle name="Normal 3 7" xfId="1420"/>
    <cellStyle name="Normal 3 7 2" xfId="1421"/>
    <cellStyle name="Normal 3 7 2 2" xfId="1422"/>
    <cellStyle name="Normal 3 7 2 3" xfId="1423"/>
    <cellStyle name="Normal 3 7 3" xfId="1424"/>
    <cellStyle name="Normal 3 7 3 2" xfId="1425"/>
    <cellStyle name="Normal 3 7 3 3" xfId="1426"/>
    <cellStyle name="Normal 3 8" xfId="1427"/>
    <cellStyle name="Normal 3 8 2" xfId="1428"/>
    <cellStyle name="Normal 3 8 2 2" xfId="1429"/>
    <cellStyle name="Normal 3 8 2 3" xfId="1430"/>
    <cellStyle name="Normal 3 8 3" xfId="1431"/>
    <cellStyle name="Normal 3 8 4" xfId="1432"/>
    <cellStyle name="Normal 3 9" xfId="1433"/>
    <cellStyle name="Normal 3 9 2" xfId="1434"/>
    <cellStyle name="Normal 3 9 2 2" xfId="1435"/>
    <cellStyle name="Normal 3 9 2 3" xfId="1436"/>
    <cellStyle name="Normal 3 9 3" xfId="1437"/>
    <cellStyle name="Normal 3 9 4" xfId="1438"/>
    <cellStyle name="Normal 3_Basis of Estimate" xfId="1439"/>
    <cellStyle name="Normal 30" xfId="1440"/>
    <cellStyle name="Normal 30 2" xfId="1441"/>
    <cellStyle name="Normal 31" xfId="1442"/>
    <cellStyle name="Normal 31 2" xfId="1443"/>
    <cellStyle name="Normal 32" xfId="1444"/>
    <cellStyle name="Normal 32 2" xfId="1445"/>
    <cellStyle name="Normal 33" xfId="1446"/>
    <cellStyle name="Normal 33 2" xfId="1447"/>
    <cellStyle name="Normal 34" xfId="1448"/>
    <cellStyle name="Normal 34 2" xfId="1449"/>
    <cellStyle name="Normal 35" xfId="1450"/>
    <cellStyle name="Normal 35 2" xfId="1451"/>
    <cellStyle name="Normal 36" xfId="1452"/>
    <cellStyle name="Normal 36 2" xfId="1453"/>
    <cellStyle name="Normal 37" xfId="1454"/>
    <cellStyle name="Normal 37 2" xfId="1455"/>
    <cellStyle name="Normal 38" xfId="1456"/>
    <cellStyle name="Normal 38 2" xfId="1457"/>
    <cellStyle name="Normal 39" xfId="1458"/>
    <cellStyle name="Normal 39 2" xfId="1459"/>
    <cellStyle name="Normal 4" xfId="1460"/>
    <cellStyle name="Normal 4 2" xfId="1461"/>
    <cellStyle name="Normal 4 2 2" xfId="1462"/>
    <cellStyle name="Normal 4 2 3" xfId="1463"/>
    <cellStyle name="Normal 4 2 3 2" xfId="1464"/>
    <cellStyle name="Normal 4 2 3 3" xfId="1465"/>
    <cellStyle name="Normal 4 2 4" xfId="1466"/>
    <cellStyle name="Normal 4 2 5" xfId="1467"/>
    <cellStyle name="Normal 4 2 58" xfId="1468"/>
    <cellStyle name="Normal 4 3" xfId="1469"/>
    <cellStyle name="Normal 4 4" xfId="1470"/>
    <cellStyle name="Normal 4 5" xfId="1471"/>
    <cellStyle name="Normal 4 6" xfId="1472"/>
    <cellStyle name="Normal 4 7" xfId="1473"/>
    <cellStyle name="Normal 4 8" xfId="1474"/>
    <cellStyle name="Normal 40" xfId="1475"/>
    <cellStyle name="Normal 40 2" xfId="1476"/>
    <cellStyle name="Normal 41" xfId="1477"/>
    <cellStyle name="Normal 41 2" xfId="1478"/>
    <cellStyle name="Normal 42" xfId="1479"/>
    <cellStyle name="Normal 42 2" xfId="1480"/>
    <cellStyle name="Normal 43" xfId="1481"/>
    <cellStyle name="Normal 43 2" xfId="1482"/>
    <cellStyle name="Normal 44" xfId="1483"/>
    <cellStyle name="Normal 44 2" xfId="1484"/>
    <cellStyle name="Normal 45" xfId="1485"/>
    <cellStyle name="Normal 45 2" xfId="1486"/>
    <cellStyle name="Normal 46" xfId="1487"/>
    <cellStyle name="Normal 46 2" xfId="1488"/>
    <cellStyle name="Normal 46 2 2" xfId="1489"/>
    <cellStyle name="Normal 46 2 2 2" xfId="1490"/>
    <cellStyle name="Normal 46 2 2 3" xfId="1491"/>
    <cellStyle name="Normal 46 2 3" xfId="1492"/>
    <cellStyle name="Normal 46 2 4" xfId="1493"/>
    <cellStyle name="Normal 46 3" xfId="1494"/>
    <cellStyle name="Normal 46 3 2" xfId="1495"/>
    <cellStyle name="Normal 46 3 2 2" xfId="1496"/>
    <cellStyle name="Normal 46 3 2 3" xfId="1497"/>
    <cellStyle name="Normal 46 3 3" xfId="1498"/>
    <cellStyle name="Normal 46 3 4" xfId="1499"/>
    <cellStyle name="Normal 46 4" xfId="1500"/>
    <cellStyle name="Normal 46 4 2" xfId="1501"/>
    <cellStyle name="Normal 46 4 3" xfId="1502"/>
    <cellStyle name="Normal 46 5" xfId="1503"/>
    <cellStyle name="Normal 46 5 2" xfId="1504"/>
    <cellStyle name="Normal 46 5 3" xfId="1505"/>
    <cellStyle name="Normal 47" xfId="1506"/>
    <cellStyle name="Normal 47 2" xfId="1507"/>
    <cellStyle name="Normal 47 2 2" xfId="1508"/>
    <cellStyle name="Normal 47 2 2 2" xfId="1509"/>
    <cellStyle name="Normal 47 2 2 3" xfId="1510"/>
    <cellStyle name="Normal 47 2 3" xfId="1511"/>
    <cellStyle name="Normal 47 2 4" xfId="1512"/>
    <cellStyle name="Normal 47 3" xfId="1513"/>
    <cellStyle name="Normal 47 3 2" xfId="1514"/>
    <cellStyle name="Normal 47 3 2 2" xfId="1515"/>
    <cellStyle name="Normal 47 3 2 3" xfId="1516"/>
    <cellStyle name="Normal 47 3 3" xfId="1517"/>
    <cellStyle name="Normal 47 3 4" xfId="1518"/>
    <cellStyle name="Normal 47 4" xfId="1519"/>
    <cellStyle name="Normal 47 4 2" xfId="1520"/>
    <cellStyle name="Normal 47 4 3" xfId="1521"/>
    <cellStyle name="Normal 47 5" xfId="1522"/>
    <cellStyle name="Normal 47 5 2" xfId="1523"/>
    <cellStyle name="Normal 47 5 3" xfId="1524"/>
    <cellStyle name="Normal 48" xfId="1525"/>
    <cellStyle name="Normal 48 2" xfId="1526"/>
    <cellStyle name="Normal 48 2 2" xfId="1527"/>
    <cellStyle name="Normal 48 2 2 2" xfId="1528"/>
    <cellStyle name="Normal 48 2 2 3" xfId="1529"/>
    <cellStyle name="Normal 48 2 3" xfId="1530"/>
    <cellStyle name="Normal 48 2 4" xfId="1531"/>
    <cellStyle name="Normal 48 3" xfId="1532"/>
    <cellStyle name="Normal 48 3 2" xfId="1533"/>
    <cellStyle name="Normal 48 3 2 2" xfId="1534"/>
    <cellStyle name="Normal 48 3 2 3" xfId="1535"/>
    <cellStyle name="Normal 48 3 3" xfId="1536"/>
    <cellStyle name="Normal 48 3 4" xfId="1537"/>
    <cellStyle name="Normal 48 4" xfId="1538"/>
    <cellStyle name="Normal 48 4 2" xfId="1539"/>
    <cellStyle name="Normal 48 4 3" xfId="1540"/>
    <cellStyle name="Normal 48 5" xfId="1541"/>
    <cellStyle name="Normal 48 5 2" xfId="1542"/>
    <cellStyle name="Normal 48 5 3" xfId="1543"/>
    <cellStyle name="Normal 49" xfId="1544"/>
    <cellStyle name="Normal 49 2" xfId="1545"/>
    <cellStyle name="Normal 49 2 2" xfId="1546"/>
    <cellStyle name="Normal 49 2 2 2" xfId="1547"/>
    <cellStyle name="Normal 49 2 2 3" xfId="1548"/>
    <cellStyle name="Normal 49 2 3" xfId="1549"/>
    <cellStyle name="Normal 49 2 4" xfId="1550"/>
    <cellStyle name="Normal 49 3" xfId="1551"/>
    <cellStyle name="Normal 49 3 2" xfId="1552"/>
    <cellStyle name="Normal 49 3 2 2" xfId="1553"/>
    <cellStyle name="Normal 49 3 2 3" xfId="1554"/>
    <cellStyle name="Normal 49 3 3" xfId="1555"/>
    <cellStyle name="Normal 49 3 4" xfId="1556"/>
    <cellStyle name="Normal 49 4" xfId="1557"/>
    <cellStyle name="Normal 49 4 2" xfId="1558"/>
    <cellStyle name="Normal 49 4 3" xfId="1559"/>
    <cellStyle name="Normal 49 5" xfId="1560"/>
    <cellStyle name="Normal 49 5 2" xfId="1561"/>
    <cellStyle name="Normal 49 5 3" xfId="1562"/>
    <cellStyle name="Normal 5" xfId="1563"/>
    <cellStyle name="Normal 5 2" xfId="1564"/>
    <cellStyle name="Normal 5 3" xfId="1565"/>
    <cellStyle name="Normal 5 4" xfId="1566"/>
    <cellStyle name="Normal 5 5" xfId="1567"/>
    <cellStyle name="Normal 5 52" xfId="1568"/>
    <cellStyle name="Normal 5 52 5" xfId="1569"/>
    <cellStyle name="Normal 5 6" xfId="1570"/>
    <cellStyle name="Normal 5 7" xfId="1571"/>
    <cellStyle name="Normal 50" xfId="1572"/>
    <cellStyle name="Normal 50 2" xfId="1573"/>
    <cellStyle name="Normal 50 2 2" xfId="1574"/>
    <cellStyle name="Normal 50 2 2 2" xfId="1575"/>
    <cellStyle name="Normal 50 2 2 3" xfId="1576"/>
    <cellStyle name="Normal 50 2 3" xfId="1577"/>
    <cellStyle name="Normal 50 2 4" xfId="1578"/>
    <cellStyle name="Normal 50 3" xfId="1579"/>
    <cellStyle name="Normal 50 3 2" xfId="1580"/>
    <cellStyle name="Normal 50 3 2 2" xfId="1581"/>
    <cellStyle name="Normal 50 3 2 3" xfId="1582"/>
    <cellStyle name="Normal 50 3 3" xfId="1583"/>
    <cellStyle name="Normal 50 3 4" xfId="1584"/>
    <cellStyle name="Normal 50 4" xfId="1585"/>
    <cellStyle name="Normal 50 4 2" xfId="1586"/>
    <cellStyle name="Normal 50 4 3" xfId="1587"/>
    <cellStyle name="Normal 50 5" xfId="1588"/>
    <cellStyle name="Normal 50 5 2" xfId="1589"/>
    <cellStyle name="Normal 50 5 3" xfId="1590"/>
    <cellStyle name="Normal 51" xfId="1591"/>
    <cellStyle name="Normal 51 2" xfId="1592"/>
    <cellStyle name="Normal 51 3" xfId="1593"/>
    <cellStyle name="Normal 52" xfId="1594"/>
    <cellStyle name="Normal 52 2" xfId="1595"/>
    <cellStyle name="Normal 52 3" xfId="1596"/>
    <cellStyle name="Normal 53" xfId="1597"/>
    <cellStyle name="Normal 53 2" xfId="1598"/>
    <cellStyle name="Normal 53 3" xfId="1599"/>
    <cellStyle name="Normal 54" xfId="1600"/>
    <cellStyle name="Normal 54 2" xfId="1601"/>
    <cellStyle name="Normal 54 3" xfId="1602"/>
    <cellStyle name="Normal 55" xfId="1603"/>
    <cellStyle name="Normal 55 2" xfId="1604"/>
    <cellStyle name="Normal 55 3" xfId="1605"/>
    <cellStyle name="Normal 56" xfId="1606"/>
    <cellStyle name="Normal 56 2" xfId="1607"/>
    <cellStyle name="Normal 56 2 2" xfId="1608"/>
    <cellStyle name="Normal 56 3" xfId="1609"/>
    <cellStyle name="Normal 57" xfId="1610"/>
    <cellStyle name="Normal 57 2" xfId="1611"/>
    <cellStyle name="Normal 57 2 2" xfId="1612"/>
    <cellStyle name="Normal 57 3" xfId="1613"/>
    <cellStyle name="Normal 58" xfId="1614"/>
    <cellStyle name="Normal 58 2" xfId="1615"/>
    <cellStyle name="Normal 58 2 2" xfId="1616"/>
    <cellStyle name="Normal 58 2 2 2" xfId="1617"/>
    <cellStyle name="Normal 58 2 2 3" xfId="1618"/>
    <cellStyle name="Normal 58 2 3" xfId="1619"/>
    <cellStyle name="Normal 58 2 4" xfId="1620"/>
    <cellStyle name="Normal 58 3" xfId="1621"/>
    <cellStyle name="Normal 58 3 2" xfId="1622"/>
    <cellStyle name="Normal 58 3 2 2" xfId="1623"/>
    <cellStyle name="Normal 58 3 2 3" xfId="1624"/>
    <cellStyle name="Normal 58 3 3" xfId="1625"/>
    <cellStyle name="Normal 58 3 4" xfId="1626"/>
    <cellStyle name="Normal 58 4" xfId="1627"/>
    <cellStyle name="Normal 58 4 2" xfId="1628"/>
    <cellStyle name="Normal 58 4 3" xfId="1629"/>
    <cellStyle name="Normal 58 5" xfId="1630"/>
    <cellStyle name="Normal 58 5 2" xfId="1631"/>
    <cellStyle name="Normal 58 5 3" xfId="1632"/>
    <cellStyle name="Normal 59" xfId="1633"/>
    <cellStyle name="Normal 59 2" xfId="1634"/>
    <cellStyle name="Normal 59 2 2" xfId="1635"/>
    <cellStyle name="Normal 59 2 2 2" xfId="1636"/>
    <cellStyle name="Normal 59 2 2 3" xfId="1637"/>
    <cellStyle name="Normal 59 2 3" xfId="1638"/>
    <cellStyle name="Normal 59 2 4" xfId="1639"/>
    <cellStyle name="Normal 59 3" xfId="1640"/>
    <cellStyle name="Normal 59 3 2" xfId="1641"/>
    <cellStyle name="Normal 59 3 2 2" xfId="1642"/>
    <cellStyle name="Normal 59 3 2 3" xfId="1643"/>
    <cellStyle name="Normal 59 3 3" xfId="1644"/>
    <cellStyle name="Normal 59 3 4" xfId="1645"/>
    <cellStyle name="Normal 59 4" xfId="1646"/>
    <cellStyle name="Normal 59 4 2" xfId="1647"/>
    <cellStyle name="Normal 59 4 3" xfId="1648"/>
    <cellStyle name="Normal 59 5" xfId="1649"/>
    <cellStyle name="Normal 59 5 2" xfId="1650"/>
    <cellStyle name="Normal 59 5 3" xfId="1651"/>
    <cellStyle name="Normal 6" xfId="1652"/>
    <cellStyle name="Normal 6 2" xfId="1653"/>
    <cellStyle name="Normal 6 2 2" xfId="1654"/>
    <cellStyle name="Normal 6 2 3" xfId="1655"/>
    <cellStyle name="Normal 60" xfId="1656"/>
    <cellStyle name="Normal 60 2" xfId="1657"/>
    <cellStyle name="Normal 60 2 2" xfId="1658"/>
    <cellStyle name="Normal 60 2 2 2" xfId="1659"/>
    <cellStyle name="Normal 60 2 2 3" xfId="1660"/>
    <cellStyle name="Normal 60 2 3" xfId="1661"/>
    <cellStyle name="Normal 60 2 4" xfId="1662"/>
    <cellStyle name="Normal 60 3" xfId="1663"/>
    <cellStyle name="Normal 60 3 2" xfId="1664"/>
    <cellStyle name="Normal 60 3 2 2" xfId="1665"/>
    <cellStyle name="Normal 60 3 2 3" xfId="1666"/>
    <cellStyle name="Normal 60 3 3" xfId="1667"/>
    <cellStyle name="Normal 60 3 4" xfId="1668"/>
    <cellStyle name="Normal 60 4" xfId="1669"/>
    <cellStyle name="Normal 60 4 2" xfId="1670"/>
    <cellStyle name="Normal 60 4 3" xfId="1671"/>
    <cellStyle name="Normal 60 5" xfId="1672"/>
    <cellStyle name="Normal 60 5 2" xfId="1673"/>
    <cellStyle name="Normal 60 5 3" xfId="1674"/>
    <cellStyle name="Normal 61" xfId="1675"/>
    <cellStyle name="Normal 61 2" xfId="1676"/>
    <cellStyle name="Normal 61 2 2" xfId="1677"/>
    <cellStyle name="Normal 61 2 2 2" xfId="1678"/>
    <cellStyle name="Normal 61 2 2 3" xfId="1679"/>
    <cellStyle name="Normal 61 2 3" xfId="1680"/>
    <cellStyle name="Normal 61 2 4" xfId="1681"/>
    <cellStyle name="Normal 61 3" xfId="1682"/>
    <cellStyle name="Normal 61 3 2" xfId="1683"/>
    <cellStyle name="Normal 61 3 2 2" xfId="1684"/>
    <cellStyle name="Normal 61 3 2 3" xfId="1685"/>
    <cellStyle name="Normal 61 3 3" xfId="1686"/>
    <cellStyle name="Normal 61 3 4" xfId="1687"/>
    <cellStyle name="Normal 61 4" xfId="1688"/>
    <cellStyle name="Normal 61 4 2" xfId="1689"/>
    <cellStyle name="Normal 61 4 3" xfId="1690"/>
    <cellStyle name="Normal 61 5" xfId="1691"/>
    <cellStyle name="Normal 61 5 2" xfId="1692"/>
    <cellStyle name="Normal 61 5 3" xfId="1693"/>
    <cellStyle name="Normal 62" xfId="1694"/>
    <cellStyle name="Normal 62 2" xfId="1695"/>
    <cellStyle name="Normal 62 2 2" xfId="1696"/>
    <cellStyle name="Normal 62 2 2 2" xfId="1697"/>
    <cellStyle name="Normal 62 2 2 3" xfId="1698"/>
    <cellStyle name="Normal 62 2 3" xfId="1699"/>
    <cellStyle name="Normal 62 2 4" xfId="1700"/>
    <cellStyle name="Normal 62 3" xfId="1701"/>
    <cellStyle name="Normal 62 3 2" xfId="1702"/>
    <cellStyle name="Normal 62 3 2 2" xfId="1703"/>
    <cellStyle name="Normal 62 3 2 3" xfId="1704"/>
    <cellStyle name="Normal 62 3 3" xfId="1705"/>
    <cellStyle name="Normal 62 3 4" xfId="1706"/>
    <cellStyle name="Normal 62 4" xfId="1707"/>
    <cellStyle name="Normal 62 4 2" xfId="1708"/>
    <cellStyle name="Normal 62 4 3" xfId="1709"/>
    <cellStyle name="Normal 62 5" xfId="1710"/>
    <cellStyle name="Normal 62 5 2" xfId="1711"/>
    <cellStyle name="Normal 62 5 3" xfId="1712"/>
    <cellStyle name="Normal 63" xfId="1713"/>
    <cellStyle name="Normal 63 2" xfId="1714"/>
    <cellStyle name="Normal 63 2 2" xfId="1715"/>
    <cellStyle name="Normal 63 2 2 2" xfId="1716"/>
    <cellStyle name="Normal 63 2 2 3" xfId="1717"/>
    <cellStyle name="Normal 63 2 3" xfId="1718"/>
    <cellStyle name="Normal 63 2 4" xfId="1719"/>
    <cellStyle name="Normal 63 3" xfId="1720"/>
    <cellStyle name="Normal 63 3 2" xfId="1721"/>
    <cellStyle name="Normal 63 3 2 2" xfId="1722"/>
    <cellStyle name="Normal 63 3 2 3" xfId="1723"/>
    <cellStyle name="Normal 63 3 3" xfId="1724"/>
    <cellStyle name="Normal 63 3 4" xfId="1725"/>
    <cellStyle name="Normal 63 4" xfId="1726"/>
    <cellStyle name="Normal 63 4 2" xfId="1727"/>
    <cellStyle name="Normal 63 4 3" xfId="1728"/>
    <cellStyle name="Normal 63 5" xfId="1729"/>
    <cellStyle name="Normal 63 5 2" xfId="1730"/>
    <cellStyle name="Normal 63 5 3" xfId="1731"/>
    <cellStyle name="Normal 64" xfId="1732"/>
    <cellStyle name="Normal 64 2" xfId="1733"/>
    <cellStyle name="Normal 64 2 2" xfId="1734"/>
    <cellStyle name="Normal 64 2 2 2" xfId="1735"/>
    <cellStyle name="Normal 64 2 2 3" xfId="1736"/>
    <cellStyle name="Normal 64 2 3" xfId="1737"/>
    <cellStyle name="Normal 64 2 4" xfId="1738"/>
    <cellStyle name="Normal 64 3" xfId="1739"/>
    <cellStyle name="Normal 64 3 2" xfId="1740"/>
    <cellStyle name="Normal 64 3 2 2" xfId="1741"/>
    <cellStyle name="Normal 64 3 2 3" xfId="1742"/>
    <cellStyle name="Normal 64 3 3" xfId="1743"/>
    <cellStyle name="Normal 64 3 4" xfId="1744"/>
    <cellStyle name="Normal 64 4" xfId="1745"/>
    <cellStyle name="Normal 64 4 2" xfId="1746"/>
    <cellStyle name="Normal 64 4 3" xfId="1747"/>
    <cellStyle name="Normal 64 5" xfId="1748"/>
    <cellStyle name="Normal 64 5 2" xfId="1749"/>
    <cellStyle name="Normal 64 5 3" xfId="1750"/>
    <cellStyle name="Normal 65" xfId="1751"/>
    <cellStyle name="Normal 65 2" xfId="1752"/>
    <cellStyle name="Normal 65 2 2" xfId="1753"/>
    <cellStyle name="Normal 65 2 2 2" xfId="1754"/>
    <cellStyle name="Normal 65 2 2 3" xfId="1755"/>
    <cellStyle name="Normal 65 2 3" xfId="1756"/>
    <cellStyle name="Normal 65 2 4" xfId="1757"/>
    <cellStyle name="Normal 65 3" xfId="1758"/>
    <cellStyle name="Normal 65 3 2" xfId="1759"/>
    <cellStyle name="Normal 65 3 2 2" xfId="1760"/>
    <cellStyle name="Normal 65 3 2 3" xfId="1761"/>
    <cellStyle name="Normal 65 3 3" xfId="1762"/>
    <cellStyle name="Normal 65 3 4" xfId="1763"/>
    <cellStyle name="Normal 65 4" xfId="1764"/>
    <cellStyle name="Normal 65 4 2" xfId="1765"/>
    <cellStyle name="Normal 65 4 3" xfId="1766"/>
    <cellStyle name="Normal 65 5" xfId="1767"/>
    <cellStyle name="Normal 65 5 2" xfId="1768"/>
    <cellStyle name="Normal 65 5 3" xfId="1769"/>
    <cellStyle name="Normal 66" xfId="1770"/>
    <cellStyle name="Normal 66 2" xfId="1771"/>
    <cellStyle name="Normal 66 2 2" xfId="1772"/>
    <cellStyle name="Normal 66 2 2 2" xfId="1773"/>
    <cellStyle name="Normal 66 2 2 3" xfId="1774"/>
    <cellStyle name="Normal 66 2 3" xfId="1775"/>
    <cellStyle name="Normal 66 2 4" xfId="1776"/>
    <cellStyle name="Normal 66 3" xfId="1777"/>
    <cellStyle name="Normal 66 3 2" xfId="1778"/>
    <cellStyle name="Normal 66 3 2 2" xfId="1779"/>
    <cellStyle name="Normal 66 3 2 3" xfId="1780"/>
    <cellStyle name="Normal 66 3 3" xfId="1781"/>
    <cellStyle name="Normal 66 3 4" xfId="1782"/>
    <cellStyle name="Normal 66 4" xfId="1783"/>
    <cellStyle name="Normal 66 4 2" xfId="1784"/>
    <cellStyle name="Normal 66 4 3" xfId="1785"/>
    <cellStyle name="Normal 66 5" xfId="1786"/>
    <cellStyle name="Normal 66 5 2" xfId="1787"/>
    <cellStyle name="Normal 66 5 3" xfId="1788"/>
    <cellStyle name="Normal 67" xfId="1789"/>
    <cellStyle name="Normal 67 2" xfId="1790"/>
    <cellStyle name="Normal 67 2 2" xfId="1791"/>
    <cellStyle name="Normal 67 2 2 2" xfId="1792"/>
    <cellStyle name="Normal 67 2 2 3" xfId="1793"/>
    <cellStyle name="Normal 67 2 3" xfId="1794"/>
    <cellStyle name="Normal 67 2 4" xfId="1795"/>
    <cellStyle name="Normal 67 3" xfId="1796"/>
    <cellStyle name="Normal 67 3 2" xfId="1797"/>
    <cellStyle name="Normal 67 3 2 2" xfId="1798"/>
    <cellStyle name="Normal 67 3 2 3" xfId="1799"/>
    <cellStyle name="Normal 67 3 3" xfId="1800"/>
    <cellStyle name="Normal 67 3 4" xfId="1801"/>
    <cellStyle name="Normal 67 4" xfId="1802"/>
    <cellStyle name="Normal 67 4 2" xfId="1803"/>
    <cellStyle name="Normal 67 4 3" xfId="1804"/>
    <cellStyle name="Normal 67 5" xfId="1805"/>
    <cellStyle name="Normal 67 5 2" xfId="1806"/>
    <cellStyle name="Normal 67 5 3" xfId="1807"/>
    <cellStyle name="Normal 68" xfId="1808"/>
    <cellStyle name="Normal 68 2" xfId="1809"/>
    <cellStyle name="Normal 68 2 2" xfId="1810"/>
    <cellStyle name="Normal 68 2 2 2" xfId="1811"/>
    <cellStyle name="Normal 68 2 2 3" xfId="1812"/>
    <cellStyle name="Normal 68 2 3" xfId="1813"/>
    <cellStyle name="Normal 68 2 4" xfId="1814"/>
    <cellStyle name="Normal 68 3" xfId="1815"/>
    <cellStyle name="Normal 68 3 2" xfId="1816"/>
    <cellStyle name="Normal 68 3 2 2" xfId="1817"/>
    <cellStyle name="Normal 68 3 2 3" xfId="1818"/>
    <cellStyle name="Normal 68 3 3" xfId="1819"/>
    <cellStyle name="Normal 68 3 4" xfId="1820"/>
    <cellStyle name="Normal 68 4" xfId="1821"/>
    <cellStyle name="Normal 68 4 2" xfId="1822"/>
    <cellStyle name="Normal 68 4 3" xfId="1823"/>
    <cellStyle name="Normal 68 5" xfId="1824"/>
    <cellStyle name="Normal 68 5 2" xfId="1825"/>
    <cellStyle name="Normal 68 5 3" xfId="1826"/>
    <cellStyle name="Normal 69" xfId="1827"/>
    <cellStyle name="Normal 69 2" xfId="1828"/>
    <cellStyle name="Normal 69 2 2" xfId="1829"/>
    <cellStyle name="Normal 69 2 2 2" xfId="1830"/>
    <cellStyle name="Normal 69 2 2 3" xfId="1831"/>
    <cellStyle name="Normal 69 2 3" xfId="1832"/>
    <cellStyle name="Normal 69 2 4" xfId="1833"/>
    <cellStyle name="Normal 69 3" xfId="1834"/>
    <cellStyle name="Normal 69 3 2" xfId="1835"/>
    <cellStyle name="Normal 69 3 2 2" xfId="1836"/>
    <cellStyle name="Normal 69 3 2 3" xfId="1837"/>
    <cellStyle name="Normal 69 3 3" xfId="1838"/>
    <cellStyle name="Normal 69 3 4" xfId="1839"/>
    <cellStyle name="Normal 69 4" xfId="1840"/>
    <cellStyle name="Normal 69 4 2" xfId="1841"/>
    <cellStyle name="Normal 69 4 3" xfId="1842"/>
    <cellStyle name="Normal 69 5" xfId="1843"/>
    <cellStyle name="Normal 69 5 2" xfId="1844"/>
    <cellStyle name="Normal 69 5 3" xfId="1845"/>
    <cellStyle name="Normal 7" xfId="1846"/>
    <cellStyle name="Normal 7 2" xfId="1847"/>
    <cellStyle name="Normal 70" xfId="1848"/>
    <cellStyle name="Normal 70 2" xfId="1849"/>
    <cellStyle name="Normal 70 2 2" xfId="1850"/>
    <cellStyle name="Normal 70 2 2 2" xfId="1851"/>
    <cellStyle name="Normal 70 2 2 3" xfId="1852"/>
    <cellStyle name="Normal 70 2 3" xfId="1853"/>
    <cellStyle name="Normal 70 2 4" xfId="1854"/>
    <cellStyle name="Normal 70 3" xfId="1855"/>
    <cellStyle name="Normal 70 3 2" xfId="1856"/>
    <cellStyle name="Normal 70 3 2 2" xfId="1857"/>
    <cellStyle name="Normal 70 3 2 3" xfId="1858"/>
    <cellStyle name="Normal 70 3 3" xfId="1859"/>
    <cellStyle name="Normal 70 3 4" xfId="1860"/>
    <cellStyle name="Normal 70 4" xfId="1861"/>
    <cellStyle name="Normal 70 4 2" xfId="1862"/>
    <cellStyle name="Normal 70 4 3" xfId="1863"/>
    <cellStyle name="Normal 70 5" xfId="1864"/>
    <cellStyle name="Normal 70 5 2" xfId="1865"/>
    <cellStyle name="Normal 70 5 3" xfId="1866"/>
    <cellStyle name="Normal 70 6" xfId="1867"/>
    <cellStyle name="Normal 70 7" xfId="1868"/>
    <cellStyle name="Normal 71" xfId="1869"/>
    <cellStyle name="Normal 71 2" xfId="1870"/>
    <cellStyle name="Normal 71 3" xfId="1871"/>
    <cellStyle name="Normal 71 4" xfId="1872"/>
    <cellStyle name="Normal 71 5" xfId="1873"/>
    <cellStyle name="Normal 72" xfId="1874"/>
    <cellStyle name="Normal 72 2" xfId="1875"/>
    <cellStyle name="Normal 72 3" xfId="1876"/>
    <cellStyle name="Normal 72 4" xfId="1877"/>
    <cellStyle name="Normal 72 5" xfId="1878"/>
    <cellStyle name="Normal 73" xfId="1879"/>
    <cellStyle name="Normal 73 2" xfId="1880"/>
    <cellStyle name="Normal 73 3" xfId="1881"/>
    <cellStyle name="Normal 73 4" xfId="1882"/>
    <cellStyle name="Normal 73 5" xfId="1883"/>
    <cellStyle name="Normal 74" xfId="1884"/>
    <cellStyle name="Normal 74 2" xfId="1885"/>
    <cellStyle name="Normal 74 3" xfId="1886"/>
    <cellStyle name="Normal 74 4" xfId="1887"/>
    <cellStyle name="Normal 74 5" xfId="1888"/>
    <cellStyle name="Normal 75" xfId="1889"/>
    <cellStyle name="Normal 75 2" xfId="1890"/>
    <cellStyle name="Normal 75 3" xfId="1891"/>
    <cellStyle name="Normal 75 4" xfId="1892"/>
    <cellStyle name="Normal 75 5" xfId="1893"/>
    <cellStyle name="Normal 76" xfId="1894"/>
    <cellStyle name="Normal 76 2" xfId="1895"/>
    <cellStyle name="Normal 77" xfId="1896"/>
    <cellStyle name="Normal 77 2" xfId="1897"/>
    <cellStyle name="Normal 78" xfId="1898"/>
    <cellStyle name="Normal 78 2" xfId="1899"/>
    <cellStyle name="Normal 79" xfId="1900"/>
    <cellStyle name="Normal 79 2" xfId="1901"/>
    <cellStyle name="Normal 8" xfId="1902"/>
    <cellStyle name="Normal 8 2" xfId="1903"/>
    <cellStyle name="Normal 80" xfId="1904"/>
    <cellStyle name="Normal 80 2" xfId="1905"/>
    <cellStyle name="Normal 81" xfId="1906"/>
    <cellStyle name="Normal 81 2" xfId="1907"/>
    <cellStyle name="Normal 82" xfId="1908"/>
    <cellStyle name="Normal 82 2" xfId="1909"/>
    <cellStyle name="Normal 83" xfId="1910"/>
    <cellStyle name="Normal 83 2" xfId="1911"/>
    <cellStyle name="Normal 84" xfId="1912"/>
    <cellStyle name="Normal 84 2" xfId="1913"/>
    <cellStyle name="Normal 85" xfId="1914"/>
    <cellStyle name="Normal 85 2" xfId="1915"/>
    <cellStyle name="Normal 86" xfId="1916"/>
    <cellStyle name="Normal 86 2" xfId="1917"/>
    <cellStyle name="Normal 87" xfId="1918"/>
    <cellStyle name="Normal 87 2" xfId="1919"/>
    <cellStyle name="Normal 88" xfId="1920"/>
    <cellStyle name="Normal 88 2" xfId="1921"/>
    <cellStyle name="Normal 89" xfId="1922"/>
    <cellStyle name="Normal 89 2" xfId="1923"/>
    <cellStyle name="Normal 9" xfId="1924"/>
    <cellStyle name="Normal 9 2" xfId="1925"/>
    <cellStyle name="Normal 90" xfId="1926"/>
    <cellStyle name="Normal 90 2" xfId="1927"/>
    <cellStyle name="Normal 91" xfId="1928"/>
    <cellStyle name="Normal 91 2" xfId="1929"/>
    <cellStyle name="Normal 92" xfId="1930"/>
    <cellStyle name="Normal 92 2" xfId="1931"/>
    <cellStyle name="Normal 93" xfId="1932"/>
    <cellStyle name="Normal 93 2" xfId="1933"/>
    <cellStyle name="Normal 94" xfId="1934"/>
    <cellStyle name="Normal 94 2" xfId="1935"/>
    <cellStyle name="Normal 95" xfId="1936"/>
    <cellStyle name="Normal 95 2" xfId="1937"/>
    <cellStyle name="Normal 96" xfId="1938"/>
    <cellStyle name="Normal 96 2" xfId="1939"/>
    <cellStyle name="Normal 97" xfId="1940"/>
    <cellStyle name="Normal 97 2" xfId="1941"/>
    <cellStyle name="Normal 97 3" xfId="1942"/>
    <cellStyle name="Normal 98" xfId="1943"/>
    <cellStyle name="Normal 98 2" xfId="1944"/>
    <cellStyle name="Normal 99" xfId="1945"/>
    <cellStyle name="Normal 99 2" xfId="1946"/>
    <cellStyle name="Normal detail lines" xfId="1947"/>
    <cellStyle name="Normal_Book2" xfId="66"/>
    <cellStyle name="Normal_Book2 2" xfId="1948"/>
    <cellStyle name="Normal_Comms RS" xfId="67"/>
    <cellStyle name="Normal_Desal - Burrup" xfId="68"/>
    <cellStyle name="Normal_Sheet1" xfId="2306"/>
    <cellStyle name="normální_Vymery_elektro" xfId="1949"/>
    <cellStyle name="Note" xfId="69" builtinId="10" customBuiltin="1"/>
    <cellStyle name="Note 2" xfId="116"/>
    <cellStyle name="Note 2 2" xfId="1950"/>
    <cellStyle name="Note 2 2 2" xfId="1951"/>
    <cellStyle name="Note 2 2 2 2" xfId="1952"/>
    <cellStyle name="Note 2 2 2 3" xfId="1953"/>
    <cellStyle name="Note 2 2 2 3 2" xfId="1954"/>
    <cellStyle name="Note 2 2 2 3 3" xfId="1955"/>
    <cellStyle name="Note 2 2 2 4" xfId="1956"/>
    <cellStyle name="Note 2 2 2 5" xfId="1957"/>
    <cellStyle name="Note 2 2 3" xfId="1958"/>
    <cellStyle name="Note 2 3" xfId="1959"/>
    <cellStyle name="Note 2 3 2" xfId="1960"/>
    <cellStyle name="Note 2 3 3" xfId="1961"/>
    <cellStyle name="Note 2 3 3 2" xfId="1962"/>
    <cellStyle name="Note 2 3 3 3" xfId="1963"/>
    <cellStyle name="Note 2 3 4" xfId="1964"/>
    <cellStyle name="Note 2 3 5" xfId="1965"/>
    <cellStyle name="Note 2 4" xfId="1966"/>
    <cellStyle name="Note 2 4 2" xfId="1967"/>
    <cellStyle name="Note 2 5" xfId="1968"/>
    <cellStyle name="Note 2 5 2" xfId="1969"/>
    <cellStyle name="Note 3" xfId="1970"/>
    <cellStyle name="Note 3 2" xfId="1971"/>
    <cellStyle name="Note 3 2 2" xfId="1972"/>
    <cellStyle name="Note 3 2 3" xfId="1973"/>
    <cellStyle name="Note 3 2 3 2" xfId="1974"/>
    <cellStyle name="Note 3 2 3 3" xfId="1975"/>
    <cellStyle name="Note 3 2 4" xfId="1976"/>
    <cellStyle name="Note 3 2 5" xfId="1977"/>
    <cellStyle name="Note 3 3" xfId="1978"/>
    <cellStyle name="Note 3 3 2" xfId="1979"/>
    <cellStyle name="Note 3 3 2 2" xfId="1980"/>
    <cellStyle name="Note 3 3 2 3" xfId="1981"/>
    <cellStyle name="Note 3 3 3" xfId="1982"/>
    <cellStyle name="Note 3 3 4" xfId="1983"/>
    <cellStyle name="Note 3 4" xfId="1984"/>
    <cellStyle name="Note 4" xfId="1985"/>
    <cellStyle name="Note 4 2" xfId="1986"/>
    <cellStyle name="Note 5" xfId="1987"/>
    <cellStyle name="Note 6" xfId="1988"/>
    <cellStyle name="Note 6 2" xfId="1989"/>
    <cellStyle name="Note 6 2 2" xfId="1990"/>
    <cellStyle name="Note 6 2 3" xfId="1991"/>
    <cellStyle name="Note 6 3" xfId="1992"/>
    <cellStyle name="Note 6 4" xfId="1993"/>
    <cellStyle name="Note 7" xfId="1994"/>
    <cellStyle name="Note 7 2" xfId="1995"/>
    <cellStyle name="Note 7 3" xfId="1996"/>
    <cellStyle name="Note 8" xfId="1997"/>
    <cellStyle name="Note heading" xfId="1998"/>
    <cellStyle name="Output" xfId="70" builtinId="21" customBuiltin="1"/>
    <cellStyle name="Output 2" xfId="117"/>
    <cellStyle name="Output 2 2" xfId="1999"/>
    <cellStyle name="Output 2 2 2" xfId="2000"/>
    <cellStyle name="Output 2 3" xfId="2001"/>
    <cellStyle name="Output 3" xfId="2002"/>
    <cellStyle name="Output 3 2" xfId="2003"/>
    <cellStyle name="Output 4" xfId="2004"/>
    <cellStyle name="Output 5" xfId="2005"/>
    <cellStyle name="Page Headings" xfId="2006"/>
    <cellStyle name="Percent" xfId="71" builtinId="5"/>
    <cellStyle name="Percent [2]" xfId="2007"/>
    <cellStyle name="Percent [2] 2" xfId="2008"/>
    <cellStyle name="Percent 10" xfId="2009"/>
    <cellStyle name="Percent 10 2" xfId="2010"/>
    <cellStyle name="Percent 100" xfId="2011"/>
    <cellStyle name="Percent 101" xfId="2012"/>
    <cellStyle name="Percent 102" xfId="2013"/>
    <cellStyle name="Percent 103" xfId="2014"/>
    <cellStyle name="Percent 104" xfId="2015"/>
    <cellStyle name="Percent 105" xfId="2016"/>
    <cellStyle name="Percent 106" xfId="2017"/>
    <cellStyle name="Percent 107" xfId="2018"/>
    <cellStyle name="Percent 108" xfId="2019"/>
    <cellStyle name="Percent 109" xfId="2020"/>
    <cellStyle name="Percent 11" xfId="2021"/>
    <cellStyle name="Percent 11 2" xfId="2022"/>
    <cellStyle name="Percent 110" xfId="2023"/>
    <cellStyle name="Percent 111" xfId="2024"/>
    <cellStyle name="Percent 112" xfId="2025"/>
    <cellStyle name="Percent 113" xfId="2026"/>
    <cellStyle name="Percent 114" xfId="2027"/>
    <cellStyle name="Percent 115" xfId="2028"/>
    <cellStyle name="Percent 116" xfId="2029"/>
    <cellStyle name="Percent 12" xfId="2030"/>
    <cellStyle name="Percent 12 2" xfId="2031"/>
    <cellStyle name="Percent 13" xfId="2032"/>
    <cellStyle name="Percent 13 2" xfId="2033"/>
    <cellStyle name="Percent 14" xfId="2034"/>
    <cellStyle name="Percent 14 2" xfId="2035"/>
    <cellStyle name="Percent 15" xfId="2036"/>
    <cellStyle name="Percent 15 2" xfId="2037"/>
    <cellStyle name="Percent 16" xfId="2038"/>
    <cellStyle name="Percent 16 2" xfId="2039"/>
    <cellStyle name="Percent 17" xfId="2040"/>
    <cellStyle name="Percent 17 2" xfId="2041"/>
    <cellStyle name="Percent 18" xfId="2042"/>
    <cellStyle name="Percent 18 2" xfId="2043"/>
    <cellStyle name="Percent 19" xfId="2044"/>
    <cellStyle name="Percent 19 2" xfId="2045"/>
    <cellStyle name="Percent 2" xfId="72"/>
    <cellStyle name="Percent 2 2" xfId="2046"/>
    <cellStyle name="Percent 2 2 2" xfId="2047"/>
    <cellStyle name="Percent 2 3" xfId="2048"/>
    <cellStyle name="Percent 2 3 2" xfId="2049"/>
    <cellStyle name="Percent 2 3 3" xfId="2050"/>
    <cellStyle name="Percent 2 3 3 2" xfId="2051"/>
    <cellStyle name="Percent 2 3 3 3" xfId="2052"/>
    <cellStyle name="Percent 2 3 4" xfId="2053"/>
    <cellStyle name="Percent 2 3 5" xfId="2054"/>
    <cellStyle name="Percent 2 4" xfId="2055"/>
    <cellStyle name="Percent 20" xfId="2056"/>
    <cellStyle name="Percent 20 2" xfId="2057"/>
    <cellStyle name="Percent 21" xfId="2058"/>
    <cellStyle name="Percent 21 2" xfId="2059"/>
    <cellStyle name="Percent 22" xfId="2060"/>
    <cellStyle name="Percent 22 2" xfId="2061"/>
    <cellStyle name="Percent 23" xfId="2062"/>
    <cellStyle name="Percent 23 2" xfId="2063"/>
    <cellStyle name="Percent 24" xfId="2064"/>
    <cellStyle name="Percent 24 2" xfId="2065"/>
    <cellStyle name="Percent 25" xfId="2066"/>
    <cellStyle name="Percent 25 2" xfId="2067"/>
    <cellStyle name="Percent 26" xfId="2068"/>
    <cellStyle name="Percent 26 2" xfId="2069"/>
    <cellStyle name="Percent 27" xfId="2070"/>
    <cellStyle name="Percent 27 2" xfId="2071"/>
    <cellStyle name="Percent 28" xfId="2072"/>
    <cellStyle name="Percent 28 2" xfId="2073"/>
    <cellStyle name="Percent 29" xfId="2074"/>
    <cellStyle name="Percent 29 2" xfId="2075"/>
    <cellStyle name="Percent 3" xfId="73"/>
    <cellStyle name="Percent 3 2" xfId="2076"/>
    <cellStyle name="Percent 3 2 2" xfId="2077"/>
    <cellStyle name="Percent 3 2 3" xfId="2078"/>
    <cellStyle name="Percent 3 2 4" xfId="2079"/>
    <cellStyle name="Percent 3 2 5" xfId="2080"/>
    <cellStyle name="Percent 3 2 5 2" xfId="2081"/>
    <cellStyle name="Percent 3 2 5 3" xfId="2082"/>
    <cellStyle name="Percent 3 2 6" xfId="2083"/>
    <cellStyle name="Percent 3 2 7" xfId="2084"/>
    <cellStyle name="Percent 3 3" xfId="2085"/>
    <cellStyle name="Percent 30" xfId="2086"/>
    <cellStyle name="Percent 30 2" xfId="2087"/>
    <cellStyle name="Percent 31" xfId="2088"/>
    <cellStyle name="Percent 31 2" xfId="2089"/>
    <cellStyle name="Percent 32" xfId="2090"/>
    <cellStyle name="Percent 32 2" xfId="2091"/>
    <cellStyle name="Percent 33" xfId="2092"/>
    <cellStyle name="Percent 33 2" xfId="2093"/>
    <cellStyle name="Percent 34" xfId="2094"/>
    <cellStyle name="Percent 34 2" xfId="2095"/>
    <cellStyle name="Percent 35" xfId="2096"/>
    <cellStyle name="Percent 35 2" xfId="2097"/>
    <cellStyle name="Percent 36" xfId="2098"/>
    <cellStyle name="Percent 36 2" xfId="2099"/>
    <cellStyle name="Percent 37" xfId="2100"/>
    <cellStyle name="Percent 37 2" xfId="2101"/>
    <cellStyle name="Percent 38" xfId="2102"/>
    <cellStyle name="Percent 38 2" xfId="2103"/>
    <cellStyle name="Percent 39" xfId="2104"/>
    <cellStyle name="Percent 39 2" xfId="2105"/>
    <cellStyle name="Percent 4" xfId="118"/>
    <cellStyle name="Percent 4 2" xfId="2106"/>
    <cellStyle name="Percent 40" xfId="2107"/>
    <cellStyle name="Percent 40 2" xfId="2108"/>
    <cellStyle name="Percent 40 2 2" xfId="2109"/>
    <cellStyle name="Percent 40 3" xfId="2110"/>
    <cellStyle name="Percent 41" xfId="2111"/>
    <cellStyle name="Percent 41 2" xfId="2112"/>
    <cellStyle name="Percent 41 2 2" xfId="2113"/>
    <cellStyle name="Percent 41 3" xfId="2114"/>
    <cellStyle name="Percent 42" xfId="2115"/>
    <cellStyle name="Percent 42 2" xfId="2116"/>
    <cellStyle name="Percent 43" xfId="2117"/>
    <cellStyle name="Percent 43 2" xfId="2118"/>
    <cellStyle name="Percent 44" xfId="2119"/>
    <cellStyle name="Percent 44 2" xfId="2120"/>
    <cellStyle name="Percent 45" xfId="2121"/>
    <cellStyle name="Percent 45 2" xfId="2122"/>
    <cellStyle name="Percent 46" xfId="2123"/>
    <cellStyle name="Percent 46 2" xfId="2124"/>
    <cellStyle name="Percent 47" xfId="2125"/>
    <cellStyle name="Percent 47 2" xfId="2126"/>
    <cellStyle name="Percent 47 2 2" xfId="2127"/>
    <cellStyle name="Percent 47 3" xfId="2128"/>
    <cellStyle name="Percent 48" xfId="2129"/>
    <cellStyle name="Percent 48 2" xfId="2130"/>
    <cellStyle name="Percent 48 2 2" xfId="2131"/>
    <cellStyle name="Percent 48 3" xfId="2132"/>
    <cellStyle name="Percent 49" xfId="2133"/>
    <cellStyle name="Percent 49 2" xfId="2134"/>
    <cellStyle name="Percent 49 2 2" xfId="2135"/>
    <cellStyle name="Percent 49 3" xfId="2136"/>
    <cellStyle name="Percent 5" xfId="2137"/>
    <cellStyle name="Percent 5 2" xfId="2138"/>
    <cellStyle name="Percent 50" xfId="2139"/>
    <cellStyle name="Percent 50 2" xfId="2140"/>
    <cellStyle name="Percent 50 2 2" xfId="2141"/>
    <cellStyle name="Percent 50 3" xfId="2142"/>
    <cellStyle name="Percent 51" xfId="2143"/>
    <cellStyle name="Percent 51 2" xfId="2144"/>
    <cellStyle name="Percent 52" xfId="2145"/>
    <cellStyle name="Percent 52 2" xfId="2146"/>
    <cellStyle name="Percent 52 2 2" xfId="2147"/>
    <cellStyle name="Percent 52 3" xfId="2148"/>
    <cellStyle name="Percent 53" xfId="2149"/>
    <cellStyle name="Percent 53 2" xfId="2150"/>
    <cellStyle name="Percent 54" xfId="2151"/>
    <cellStyle name="Percent 54 2" xfId="2152"/>
    <cellStyle name="Percent 55" xfId="2153"/>
    <cellStyle name="Percent 55 2" xfId="2154"/>
    <cellStyle name="Percent 56" xfId="2155"/>
    <cellStyle name="Percent 56 2" xfId="2156"/>
    <cellStyle name="Percent 57" xfId="2157"/>
    <cellStyle name="Percent 57 2" xfId="2158"/>
    <cellStyle name="Percent 58" xfId="2159"/>
    <cellStyle name="Percent 58 2" xfId="2160"/>
    <cellStyle name="Percent 59" xfId="2161"/>
    <cellStyle name="Percent 59 2" xfId="2162"/>
    <cellStyle name="Percent 6" xfId="2163"/>
    <cellStyle name="Percent 6 2" xfId="2164"/>
    <cellStyle name="Percent 60" xfId="2165"/>
    <cellStyle name="Percent 60 2" xfId="2166"/>
    <cellStyle name="Percent 61" xfId="2167"/>
    <cellStyle name="Percent 61 2" xfId="2168"/>
    <cellStyle name="Percent 62" xfId="2169"/>
    <cellStyle name="Percent 62 2" xfId="2170"/>
    <cellStyle name="Percent 62 2 2" xfId="2171"/>
    <cellStyle name="Percent 62 3" xfId="2172"/>
    <cellStyle name="Percent 62 3 2" xfId="2173"/>
    <cellStyle name="Percent 63" xfId="2174"/>
    <cellStyle name="Percent 64" xfId="2175"/>
    <cellStyle name="Percent 65" xfId="2176"/>
    <cellStyle name="Percent 66" xfId="2177"/>
    <cellStyle name="Percent 67" xfId="2178"/>
    <cellStyle name="Percent 68" xfId="2179"/>
    <cellStyle name="Percent 69" xfId="2180"/>
    <cellStyle name="Percent 7" xfId="2181"/>
    <cellStyle name="Percent 7 2" xfId="2182"/>
    <cellStyle name="Percent 70" xfId="2183"/>
    <cellStyle name="Percent 71" xfId="2184"/>
    <cellStyle name="Percent 72" xfId="2185"/>
    <cellStyle name="Percent 73" xfId="2186"/>
    <cellStyle name="Percent 74" xfId="2187"/>
    <cellStyle name="Percent 75" xfId="2188"/>
    <cellStyle name="Percent 76" xfId="2189"/>
    <cellStyle name="Percent 77" xfId="2190"/>
    <cellStyle name="Percent 78" xfId="2191"/>
    <cellStyle name="Percent 79" xfId="2192"/>
    <cellStyle name="Percent 8" xfId="2193"/>
    <cellStyle name="Percent 8 2" xfId="2194"/>
    <cellStyle name="Percent 80" xfId="2195"/>
    <cellStyle name="Percent 81" xfId="2196"/>
    <cellStyle name="Percent 82" xfId="2197"/>
    <cellStyle name="Percent 83" xfId="2198"/>
    <cellStyle name="Percent 84" xfId="2199"/>
    <cellStyle name="Percent 85" xfId="2200"/>
    <cellStyle name="Percent 86" xfId="2201"/>
    <cellStyle name="Percent 87" xfId="2202"/>
    <cellStyle name="Percent 88" xfId="2203"/>
    <cellStyle name="Percent 89" xfId="2204"/>
    <cellStyle name="Percent 9" xfId="2205"/>
    <cellStyle name="Percent 9 2" xfId="2206"/>
    <cellStyle name="Percent 90" xfId="2207"/>
    <cellStyle name="Percent 91" xfId="2208"/>
    <cellStyle name="Percent 92" xfId="2209"/>
    <cellStyle name="Percent 93" xfId="2210"/>
    <cellStyle name="Percent 94" xfId="2211"/>
    <cellStyle name="Percent 95" xfId="2212"/>
    <cellStyle name="Percent 96" xfId="2213"/>
    <cellStyle name="Percent 97" xfId="2214"/>
    <cellStyle name="Percent 98" xfId="2215"/>
    <cellStyle name="Percent 99" xfId="2216"/>
    <cellStyle name="Plain text" xfId="2217"/>
    <cellStyle name="RED" xfId="74"/>
    <cellStyle name="RED 2" xfId="2218"/>
    <cellStyle name="RED 3" xfId="2219"/>
    <cellStyle name="RED 3 2" xfId="2220"/>
    <cellStyle name="Referenced" xfId="75"/>
    <cellStyle name="Referenced 2" xfId="2221"/>
    <cellStyle name="Referenced 2 2" xfId="2222"/>
    <cellStyle name="Referenced 2 3" xfId="2223"/>
    <cellStyle name="Referenced 2 4" xfId="2224"/>
    <cellStyle name="Referenced 2 5" xfId="2225"/>
    <cellStyle name="Referenced 3" xfId="2226"/>
    <cellStyle name="Referenced 3 2" xfId="2227"/>
    <cellStyle name="Referenced 3 3" xfId="2228"/>
    <cellStyle name="Referenced 4" xfId="2229"/>
    <cellStyle name="Referenced 5" xfId="2230"/>
    <cellStyle name="Referenced 6" xfId="2231"/>
    <cellStyle name="Reset range style to defaults" xfId="2232"/>
    <cellStyle name="Right_Border" xfId="2233"/>
    <cellStyle name="rpm" xfId="76"/>
    <cellStyle name="rpm 2" xfId="2234"/>
    <cellStyle name="rpm 2 2" xfId="2235"/>
    <cellStyle name="rpm 2 3" xfId="2236"/>
    <cellStyle name="rpm 2 4" xfId="2237"/>
    <cellStyle name="rpm 2 5" xfId="2238"/>
    <cellStyle name="rpm 3" xfId="2239"/>
    <cellStyle name="rpm 3 2" xfId="2240"/>
    <cellStyle name="rpm 3 3" xfId="2241"/>
    <cellStyle name="rpm 4" xfId="2242"/>
    <cellStyle name="rpm 5" xfId="2243"/>
    <cellStyle name="rpm 6" xfId="2244"/>
    <cellStyle name="SAPBEXaggData" xfId="2245"/>
    <cellStyle name="SAPBEXaggDataEmph" xfId="2246"/>
    <cellStyle name="SAPBEXaggItem" xfId="2247"/>
    <cellStyle name="SAPBEXchaText" xfId="2248"/>
    <cellStyle name="SAPBEXexcBad7" xfId="2249"/>
    <cellStyle name="SAPBEXexcBad8" xfId="2250"/>
    <cellStyle name="SAPBEXexcBad9" xfId="2251"/>
    <cellStyle name="SAPBEXexcCritical4" xfId="2252"/>
    <cellStyle name="SAPBEXexcCritical5" xfId="2253"/>
    <cellStyle name="SAPBEXexcCritical6" xfId="2254"/>
    <cellStyle name="SAPBEXexcGood1" xfId="2255"/>
    <cellStyle name="SAPBEXexcGood2" xfId="2256"/>
    <cellStyle name="SAPBEXexcGood3" xfId="2257"/>
    <cellStyle name="SAPBEXfilterDrill" xfId="2258"/>
    <cellStyle name="SAPBEXfilterItem" xfId="2259"/>
    <cellStyle name="SAPBEXfilterText" xfId="2260"/>
    <cellStyle name="SAPBEXformats" xfId="2261"/>
    <cellStyle name="SAPBEXheaderItem" xfId="2262"/>
    <cellStyle name="SAPBEXheaderText" xfId="2263"/>
    <cellStyle name="SAPBEXresData" xfId="2264"/>
    <cellStyle name="SAPBEXresDataEmph" xfId="2265"/>
    <cellStyle name="SAPBEXresItem" xfId="2266"/>
    <cellStyle name="SAPBEXstdData" xfId="2267"/>
    <cellStyle name="SAPBEXstdDataEmph" xfId="2268"/>
    <cellStyle name="SAPBEXstdItem" xfId="2269"/>
    <cellStyle name="SAPBEXtitle" xfId="2270"/>
    <cellStyle name="SAPBEXundefined" xfId="2271"/>
    <cellStyle name="Standard_4_boq" xfId="2272"/>
    <cellStyle name="Summary_Currency" xfId="2273"/>
    <cellStyle name="Title" xfId="77" builtinId="15" customBuiltin="1"/>
    <cellStyle name="Title 2" xfId="119"/>
    <cellStyle name="Title 2 2" xfId="2274"/>
    <cellStyle name="Title 2 3" xfId="2275"/>
    <cellStyle name="Title 3" xfId="2276"/>
    <cellStyle name="Title 3 2" xfId="2277"/>
    <cellStyle name="Title 4" xfId="2278"/>
    <cellStyle name="Title 5" xfId="2279"/>
    <cellStyle name="Total" xfId="78" builtinId="25" customBuiltin="1"/>
    <cellStyle name="Total 2" xfId="120"/>
    <cellStyle name="Total 2 2" xfId="2280"/>
    <cellStyle name="Total 2 3" xfId="2281"/>
    <cellStyle name="Total 2 3 2" xfId="2282"/>
    <cellStyle name="Total 2 4" xfId="2283"/>
    <cellStyle name="Total 3" xfId="2284"/>
    <cellStyle name="Total 3 2" xfId="2285"/>
    <cellStyle name="Total 4" xfId="2286"/>
    <cellStyle name="Total 5" xfId="2287"/>
    <cellStyle name="Total Lines" xfId="2288"/>
    <cellStyle name="Transfer out" xfId="2289"/>
    <cellStyle name="Transfer out 2" xfId="2290"/>
    <cellStyle name="Tusental (0)_pldt" xfId="2291"/>
    <cellStyle name="Tusental_pldt" xfId="2292"/>
    <cellStyle name="Underlined detail" xfId="2293"/>
    <cellStyle name="UNprotect" xfId="2294"/>
    <cellStyle name="Unprotected" xfId="2295"/>
    <cellStyle name="Valuta (0)_pldt" xfId="2296"/>
    <cellStyle name="Valuta_pldt" xfId="2297"/>
    <cellStyle name="Warning Text" xfId="79" builtinId="11" customBuiltin="1"/>
    <cellStyle name="Warning Text 2" xfId="121"/>
    <cellStyle name="Warning Text 2 2" xfId="2298"/>
    <cellStyle name="Warning Text 2 2 2" xfId="2299"/>
    <cellStyle name="Warning Text 2 3" xfId="2300"/>
    <cellStyle name="Warning Text 3" xfId="2301"/>
    <cellStyle name="Warning Text 3 2" xfId="2302"/>
    <cellStyle name="Warning Text 4" xfId="2303"/>
    <cellStyle name="Warning Text 5" xfId="23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99"/>
  <sheetViews>
    <sheetView workbookViewId="0"/>
  </sheetViews>
  <sheetFormatPr defaultRowHeight="12.75"/>
  <cols>
    <col min="1" max="1" width="138.5703125" style="489" customWidth="1"/>
    <col min="2" max="2" width="58.85546875" style="488" customWidth="1"/>
    <col min="3" max="16384" width="9.140625" style="488"/>
  </cols>
  <sheetData>
    <row r="1" spans="1:6" ht="15.75">
      <c r="A1" s="485" t="s">
        <v>642</v>
      </c>
      <c r="B1" s="485"/>
      <c r="C1" s="485"/>
      <c r="D1" s="485"/>
      <c r="E1" s="485"/>
      <c r="F1" s="485"/>
    </row>
    <row r="2" spans="1:6" ht="18">
      <c r="A2" s="486" t="s">
        <v>871</v>
      </c>
      <c r="B2" s="486"/>
      <c r="C2" s="486"/>
      <c r="D2" s="486"/>
      <c r="E2" s="486"/>
      <c r="F2" s="486"/>
    </row>
    <row r="3" spans="1:6" ht="15.75">
      <c r="A3" s="485" t="s">
        <v>643</v>
      </c>
      <c r="B3" s="485"/>
      <c r="C3" s="485"/>
      <c r="D3" s="485"/>
      <c r="E3" s="485"/>
      <c r="F3" s="485"/>
    </row>
    <row r="4" spans="1:6" ht="36">
      <c r="A4" s="487" t="str">
        <f>SUMMARY!A4</f>
        <v>PUMPING STATION TYPE XX, OVERFLOW STORAGE, PRESSURE MAIN, GRAVITY SEWER, VACUUM SEWER &amp; VACUUM PUMP STATION</v>
      </c>
      <c r="B4" s="487"/>
      <c r="C4" s="487"/>
      <c r="D4" s="487"/>
      <c r="E4" s="487"/>
      <c r="F4" s="487"/>
    </row>
    <row r="5" spans="1:6" ht="18">
      <c r="A5" s="487"/>
      <c r="B5" s="487"/>
      <c r="C5" s="487"/>
      <c r="D5" s="487"/>
      <c r="E5" s="487"/>
      <c r="F5" s="487"/>
    </row>
    <row r="6" spans="1:6" ht="18">
      <c r="A6" s="502" t="s">
        <v>947</v>
      </c>
    </row>
    <row r="7" spans="1:6">
      <c r="A7" s="501" t="s">
        <v>1140</v>
      </c>
    </row>
    <row r="8" spans="1:6" ht="18">
      <c r="A8" s="500" t="s">
        <v>996</v>
      </c>
    </row>
    <row r="9" spans="1:6">
      <c r="A9" s="499" t="s">
        <v>597</v>
      </c>
    </row>
    <row r="10" spans="1:6">
      <c r="A10" s="498" t="s">
        <v>598</v>
      </c>
    </row>
    <row r="11" spans="1:6" ht="25.5">
      <c r="A11" s="498" t="s">
        <v>599</v>
      </c>
    </row>
    <row r="12" spans="1:6" ht="25.5">
      <c r="A12" s="498" t="s">
        <v>131</v>
      </c>
    </row>
    <row r="13" spans="1:6" ht="25.5">
      <c r="A13" s="498" t="s">
        <v>132</v>
      </c>
    </row>
    <row r="14" spans="1:6">
      <c r="A14" s="498" t="s">
        <v>133</v>
      </c>
    </row>
    <row r="15" spans="1:6">
      <c r="A15" s="498"/>
    </row>
    <row r="16" spans="1:6">
      <c r="A16" s="499" t="s">
        <v>134</v>
      </c>
    </row>
    <row r="17" spans="1:2">
      <c r="A17" s="498" t="s">
        <v>135</v>
      </c>
    </row>
    <row r="18" spans="1:2" ht="38.25">
      <c r="A18" s="497" t="s">
        <v>948</v>
      </c>
    </row>
    <row r="19" spans="1:2">
      <c r="A19" s="497" t="s">
        <v>949</v>
      </c>
    </row>
    <row r="20" spans="1:2" ht="25.5">
      <c r="A20" s="498" t="s">
        <v>136</v>
      </c>
    </row>
    <row r="21" spans="1:2">
      <c r="A21" s="497" t="s">
        <v>950</v>
      </c>
    </row>
    <row r="22" spans="1:2" ht="15.75">
      <c r="A22" s="496"/>
    </row>
    <row r="23" spans="1:2" ht="15.75">
      <c r="A23" s="496" t="s">
        <v>995</v>
      </c>
    </row>
    <row r="24" spans="1:2" ht="51">
      <c r="A24" s="495" t="s">
        <v>994</v>
      </c>
    </row>
    <row r="25" spans="1:2" ht="25.5">
      <c r="A25" s="495" t="s">
        <v>993</v>
      </c>
    </row>
    <row r="26" spans="1:2">
      <c r="A26" s="493" t="s">
        <v>992</v>
      </c>
      <c r="B26" s="491"/>
    </row>
    <row r="27" spans="1:2">
      <c r="A27" s="493" t="s">
        <v>991</v>
      </c>
      <c r="B27" s="491"/>
    </row>
    <row r="28" spans="1:2">
      <c r="A28" s="493" t="s">
        <v>990</v>
      </c>
      <c r="B28" s="491"/>
    </row>
    <row r="29" spans="1:2" ht="38.25">
      <c r="A29" s="493" t="s">
        <v>989</v>
      </c>
      <c r="B29" s="671" t="s">
        <v>1102</v>
      </c>
    </row>
    <row r="30" spans="1:2" ht="25.5">
      <c r="A30" s="670" t="s">
        <v>1100</v>
      </c>
      <c r="B30" s="671" t="s">
        <v>1101</v>
      </c>
    </row>
    <row r="31" spans="1:2">
      <c r="A31" s="493" t="s">
        <v>988</v>
      </c>
      <c r="B31" s="491"/>
    </row>
    <row r="32" spans="1:2">
      <c r="A32" s="493" t="s">
        <v>987</v>
      </c>
      <c r="B32" s="491"/>
    </row>
    <row r="33" spans="1:2">
      <c r="A33" s="493" t="s">
        <v>986</v>
      </c>
      <c r="B33" s="491"/>
    </row>
    <row r="34" spans="1:2" ht="38.25">
      <c r="A34" s="493" t="s">
        <v>985</v>
      </c>
      <c r="B34" s="491"/>
    </row>
    <row r="35" spans="1:2">
      <c r="A35" s="493" t="s">
        <v>984</v>
      </c>
      <c r="B35" s="491"/>
    </row>
    <row r="36" spans="1:2">
      <c r="A36" s="493" t="s">
        <v>983</v>
      </c>
      <c r="B36" s="491"/>
    </row>
    <row r="37" spans="1:2">
      <c r="A37" s="493" t="s">
        <v>982</v>
      </c>
      <c r="B37" s="491"/>
    </row>
    <row r="38" spans="1:2" ht="25.5">
      <c r="A38" s="493" t="s">
        <v>981</v>
      </c>
      <c r="B38" s="491"/>
    </row>
    <row r="39" spans="1:2">
      <c r="A39" s="493" t="s">
        <v>980</v>
      </c>
      <c r="B39" s="491"/>
    </row>
    <row r="40" spans="1:2">
      <c r="A40" s="493"/>
      <c r="B40" s="491"/>
    </row>
    <row r="41" spans="1:2" ht="15.75">
      <c r="A41" s="494" t="s">
        <v>979</v>
      </c>
      <c r="B41" s="491"/>
    </row>
    <row r="42" spans="1:2" ht="25.5">
      <c r="A42" s="493" t="s">
        <v>978</v>
      </c>
      <c r="B42" s="491"/>
    </row>
    <row r="43" spans="1:2">
      <c r="A43" s="493" t="s">
        <v>977</v>
      </c>
      <c r="B43" s="491"/>
    </row>
    <row r="44" spans="1:2">
      <c r="A44" s="493" t="s">
        <v>629</v>
      </c>
      <c r="B44" s="491"/>
    </row>
    <row r="45" spans="1:2">
      <c r="A45" s="493" t="s">
        <v>976</v>
      </c>
      <c r="B45" s="491"/>
    </row>
    <row r="46" spans="1:2">
      <c r="A46" s="493" t="s">
        <v>975</v>
      </c>
      <c r="B46" s="491"/>
    </row>
    <row r="47" spans="1:2">
      <c r="A47" s="493" t="s">
        <v>974</v>
      </c>
      <c r="B47" s="491"/>
    </row>
    <row r="48" spans="1:2" ht="25.5">
      <c r="A48" s="493" t="s">
        <v>1138</v>
      </c>
      <c r="B48" s="491"/>
    </row>
    <row r="49" spans="1:2">
      <c r="A49" s="493" t="s">
        <v>1139</v>
      </c>
      <c r="B49" s="491"/>
    </row>
    <row r="50" spans="1:2">
      <c r="A50" s="493"/>
      <c r="B50" s="491"/>
    </row>
    <row r="51" spans="1:2" ht="38.25">
      <c r="A51" s="493" t="s">
        <v>973</v>
      </c>
      <c r="B51" s="491"/>
    </row>
    <row r="52" spans="1:2">
      <c r="A52" s="493" t="s">
        <v>972</v>
      </c>
      <c r="B52" s="491"/>
    </row>
    <row r="53" spans="1:2">
      <c r="A53" s="493"/>
      <c r="B53" s="491"/>
    </row>
    <row r="54" spans="1:2" ht="15.75">
      <c r="A54" s="494" t="s">
        <v>189</v>
      </c>
      <c r="B54" s="491"/>
    </row>
    <row r="55" spans="1:2">
      <c r="A55" s="493" t="s">
        <v>971</v>
      </c>
      <c r="B55" s="491"/>
    </row>
    <row r="56" spans="1:2">
      <c r="A56" s="493" t="s">
        <v>970</v>
      </c>
      <c r="B56" s="491"/>
    </row>
    <row r="57" spans="1:2">
      <c r="A57" s="493" t="s">
        <v>190</v>
      </c>
      <c r="B57" s="491"/>
    </row>
    <row r="58" spans="1:2">
      <c r="A58" s="493" t="s">
        <v>969</v>
      </c>
      <c r="B58" s="491"/>
    </row>
    <row r="59" spans="1:2">
      <c r="A59" s="493" t="s">
        <v>968</v>
      </c>
      <c r="B59" s="491"/>
    </row>
    <row r="60" spans="1:2">
      <c r="A60" s="493" t="s">
        <v>967</v>
      </c>
      <c r="B60" s="491"/>
    </row>
    <row r="61" spans="1:2">
      <c r="A61" s="493" t="s">
        <v>966</v>
      </c>
      <c r="B61" s="491"/>
    </row>
    <row r="62" spans="1:2">
      <c r="A62" s="493" t="s">
        <v>965</v>
      </c>
      <c r="B62" s="491"/>
    </row>
    <row r="63" spans="1:2">
      <c r="A63" s="493" t="s">
        <v>191</v>
      </c>
      <c r="B63" s="491"/>
    </row>
    <row r="64" spans="1:2">
      <c r="A64" s="492"/>
      <c r="B64" s="491"/>
    </row>
    <row r="65" spans="1:2">
      <c r="A65" s="492"/>
      <c r="B65" s="491"/>
    </row>
    <row r="66" spans="1:2">
      <c r="A66" s="492"/>
      <c r="B66" s="491"/>
    </row>
    <row r="67" spans="1:2">
      <c r="A67" s="492"/>
    </row>
    <row r="68" spans="1:2">
      <c r="A68" s="490"/>
    </row>
    <row r="69" spans="1:2">
      <c r="A69" s="490"/>
    </row>
    <row r="70" spans="1:2">
      <c r="A70" s="490"/>
    </row>
    <row r="71" spans="1:2">
      <c r="A71" s="490"/>
    </row>
    <row r="72" spans="1:2">
      <c r="A72" s="490"/>
    </row>
    <row r="73" spans="1:2">
      <c r="A73" s="490"/>
    </row>
    <row r="74" spans="1:2">
      <c r="A74" s="490"/>
    </row>
    <row r="75" spans="1:2">
      <c r="A75" s="490"/>
    </row>
    <row r="76" spans="1:2">
      <c r="A76" s="490"/>
    </row>
    <row r="77" spans="1:2">
      <c r="A77" s="490"/>
    </row>
    <row r="78" spans="1:2">
      <c r="A78" s="490"/>
    </row>
    <row r="79" spans="1:2">
      <c r="A79" s="490"/>
    </row>
    <row r="80" spans="1:2">
      <c r="A80" s="490"/>
    </row>
    <row r="81" spans="1:1">
      <c r="A81" s="490"/>
    </row>
    <row r="82" spans="1:1">
      <c r="A82" s="490"/>
    </row>
    <row r="83" spans="1:1">
      <c r="A83" s="490"/>
    </row>
    <row r="84" spans="1:1">
      <c r="A84" s="490"/>
    </row>
    <row r="85" spans="1:1">
      <c r="A85" s="490"/>
    </row>
    <row r="86" spans="1:1">
      <c r="A86" s="490"/>
    </row>
    <row r="87" spans="1:1">
      <c r="A87" s="490"/>
    </row>
    <row r="88" spans="1:1">
      <c r="A88" s="490"/>
    </row>
    <row r="89" spans="1:1">
      <c r="A89" s="490"/>
    </row>
    <row r="90" spans="1:1">
      <c r="A90" s="490"/>
    </row>
    <row r="91" spans="1:1">
      <c r="A91" s="490"/>
    </row>
    <row r="92" spans="1:1">
      <c r="A92" s="490"/>
    </row>
    <row r="93" spans="1:1">
      <c r="A93" s="490"/>
    </row>
    <row r="94" spans="1:1">
      <c r="A94" s="490"/>
    </row>
    <row r="95" spans="1:1">
      <c r="A95" s="490"/>
    </row>
    <row r="96" spans="1:1">
      <c r="A96" s="490"/>
    </row>
    <row r="97" spans="1:1">
      <c r="A97" s="490"/>
    </row>
    <row r="98" spans="1:1">
      <c r="A98" s="490"/>
    </row>
    <row r="99" spans="1:1">
      <c r="A99" s="490"/>
    </row>
  </sheetData>
  <pageMargins left="0.19685039370078741" right="0.19685039370078741" top="0.39370078740157483" bottom="0.59055118110236227" header="0.19685039370078741" footer="0.19685039370078741"/>
  <pageSetup paperSize="9" scale="97"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AE1601"/>
  <sheetViews>
    <sheetView view="pageBreakPreview" zoomScale="75" zoomScaleNormal="75" zoomScaleSheetLayoutView="75" workbookViewId="0">
      <selection sqref="A1:F1"/>
    </sheetView>
  </sheetViews>
  <sheetFormatPr defaultRowHeight="12.75"/>
  <cols>
    <col min="1" max="1" width="6.85546875" style="29" bestFit="1" customWidth="1"/>
    <col min="2" max="2" width="73.42578125" style="367" customWidth="1"/>
    <col min="3" max="5" width="10.5703125" style="6" customWidth="1"/>
    <col min="6" max="6" width="14" style="6" customWidth="1"/>
    <col min="7" max="7" width="12.5703125" style="275" bestFit="1" customWidth="1"/>
    <col min="8" max="8" width="10.5703125" style="275" customWidth="1"/>
    <col min="9" max="12" width="10.5703125" style="6" customWidth="1"/>
    <col min="13" max="13" width="14" style="6" customWidth="1"/>
    <col min="14" max="14" width="10.5703125" style="6" customWidth="1"/>
    <col min="15" max="16" width="14" style="6" customWidth="1"/>
    <col min="17" max="17" width="10.5703125" style="6" customWidth="1"/>
    <col min="18" max="18" width="14" style="6" customWidth="1"/>
    <col min="19" max="19" width="17.140625" style="6" customWidth="1"/>
    <col min="20" max="21" width="25.7109375" style="6" customWidth="1"/>
    <col min="22" max="16384" width="9.140625" style="6"/>
  </cols>
  <sheetData>
    <row r="1" spans="1:31" ht="18">
      <c r="A1" s="710" t="s">
        <v>642</v>
      </c>
      <c r="B1" s="710"/>
      <c r="C1" s="710"/>
      <c r="D1" s="710"/>
      <c r="E1" s="710"/>
      <c r="F1" s="710"/>
      <c r="G1" s="762" t="s">
        <v>1074</v>
      </c>
      <c r="H1" s="762"/>
      <c r="I1" s="762"/>
      <c r="J1" s="762"/>
      <c r="K1" s="762"/>
      <c r="L1" s="762"/>
      <c r="M1" s="762"/>
      <c r="N1" s="762"/>
      <c r="O1" s="762"/>
      <c r="P1" s="762"/>
      <c r="Q1" s="762"/>
      <c r="R1" s="762"/>
      <c r="S1" s="762"/>
      <c r="T1" s="762"/>
      <c r="U1" s="762"/>
    </row>
    <row r="2" spans="1:31" ht="18">
      <c r="A2" s="760" t="s">
        <v>18</v>
      </c>
      <c r="B2" s="760"/>
      <c r="C2" s="760"/>
      <c r="D2" s="760"/>
      <c r="E2" s="760"/>
      <c r="F2" s="760"/>
      <c r="G2" s="240"/>
      <c r="H2" s="240"/>
      <c r="I2" s="147"/>
      <c r="J2" s="147"/>
      <c r="K2" s="147"/>
      <c r="L2" s="147"/>
      <c r="M2" s="147"/>
    </row>
    <row r="3" spans="1:31" ht="15.75">
      <c r="A3" s="765" t="s">
        <v>1019</v>
      </c>
      <c r="B3" s="765"/>
      <c r="C3" s="765"/>
      <c r="D3" s="765"/>
      <c r="E3" s="765"/>
      <c r="F3" s="765"/>
      <c r="G3" s="239"/>
      <c r="H3" s="239"/>
      <c r="I3" s="8"/>
      <c r="J3" s="8"/>
      <c r="K3" s="8"/>
      <c r="L3" s="8"/>
      <c r="M3" s="8"/>
    </row>
    <row r="4" spans="1:31" ht="15.75">
      <c r="A4" s="763" t="str">
        <f>SUMMARY!$A$4</f>
        <v>PUMPING STATION TYPE XX, OVERFLOW STORAGE, PRESSURE MAIN, GRAVITY SEWER, VACUUM SEWER &amp; VACUUM PUMP STATION</v>
      </c>
      <c r="B4" s="764"/>
      <c r="C4" s="764"/>
      <c r="D4" s="764"/>
      <c r="E4" s="764"/>
      <c r="F4" s="764"/>
      <c r="G4" s="242"/>
      <c r="H4" s="242"/>
      <c r="I4"/>
      <c r="J4"/>
      <c r="K4"/>
      <c r="L4"/>
      <c r="M4"/>
    </row>
    <row r="5" spans="1:31" ht="36.75" customHeight="1">
      <c r="A5" s="7"/>
      <c r="B5" s="360"/>
      <c r="C5" s="5"/>
      <c r="D5" s="5"/>
      <c r="E5" s="5"/>
      <c r="F5" s="5"/>
      <c r="G5" s="756" t="s">
        <v>536</v>
      </c>
      <c r="H5" s="757"/>
      <c r="I5" s="757"/>
      <c r="J5" s="757"/>
      <c r="K5" s="757"/>
      <c r="L5" s="757"/>
      <c r="M5" s="758"/>
    </row>
    <row r="6" spans="1:31" ht="25.5">
      <c r="A6" s="10" t="s">
        <v>633</v>
      </c>
      <c r="B6" s="57" t="s">
        <v>634</v>
      </c>
      <c r="C6" s="11" t="s">
        <v>635</v>
      </c>
      <c r="D6" s="12" t="s">
        <v>636</v>
      </c>
      <c r="E6" s="13" t="s">
        <v>637</v>
      </c>
      <c r="F6" s="14" t="s">
        <v>644</v>
      </c>
      <c r="G6" s="268" t="s">
        <v>537</v>
      </c>
      <c r="H6" s="268" t="s">
        <v>538</v>
      </c>
      <c r="I6" s="243" t="s">
        <v>539</v>
      </c>
      <c r="J6" s="243" t="s">
        <v>540</v>
      </c>
      <c r="K6" s="243" t="s">
        <v>541</v>
      </c>
      <c r="L6" s="243" t="s">
        <v>542</v>
      </c>
      <c r="M6" s="243" t="s">
        <v>543</v>
      </c>
      <c r="N6" s="135" t="s">
        <v>380</v>
      </c>
      <c r="O6" s="135" t="s">
        <v>381</v>
      </c>
      <c r="P6" s="135" t="s">
        <v>382</v>
      </c>
      <c r="Q6" s="54" t="s">
        <v>383</v>
      </c>
      <c r="R6" s="136" t="s">
        <v>740</v>
      </c>
      <c r="S6" s="48" t="s">
        <v>741</v>
      </c>
      <c r="T6" s="54" t="s">
        <v>742</v>
      </c>
      <c r="U6" s="54" t="s">
        <v>743</v>
      </c>
    </row>
    <row r="7" spans="1:31" ht="15.75">
      <c r="A7" s="66">
        <v>3.1</v>
      </c>
      <c r="B7" s="67" t="s">
        <v>305</v>
      </c>
      <c r="C7" s="76"/>
      <c r="D7" s="77"/>
      <c r="E7" s="78"/>
      <c r="F7" s="79"/>
      <c r="G7" s="286"/>
      <c r="H7" s="286"/>
      <c r="I7" s="79"/>
      <c r="J7" s="79"/>
      <c r="K7" s="79"/>
      <c r="L7" s="79"/>
      <c r="M7" s="79"/>
      <c r="N7" s="79"/>
      <c r="O7" s="79"/>
      <c r="P7" s="79"/>
      <c r="Q7" s="79"/>
      <c r="R7" s="79"/>
      <c r="S7" s="79"/>
      <c r="T7" s="79"/>
      <c r="U7" s="79"/>
    </row>
    <row r="8" spans="1:31" customFormat="1" ht="15.75">
      <c r="A8" s="81"/>
      <c r="B8" s="71" t="s">
        <v>244</v>
      </c>
      <c r="C8" s="51"/>
      <c r="D8" s="51"/>
      <c r="E8" s="51"/>
      <c r="F8" s="88"/>
      <c r="G8" s="278"/>
      <c r="H8" s="278"/>
      <c r="I8" s="88"/>
      <c r="J8" s="88"/>
      <c r="K8" s="88"/>
      <c r="L8" s="88"/>
      <c r="M8" s="88"/>
      <c r="N8" s="31"/>
      <c r="O8" s="31"/>
      <c r="P8" s="31"/>
      <c r="Q8" s="31"/>
      <c r="R8" s="31"/>
      <c r="S8" s="31"/>
      <c r="T8" s="31"/>
      <c r="U8" s="295"/>
      <c r="V8" s="300"/>
      <c r="W8" s="300"/>
      <c r="X8" s="300"/>
      <c r="Y8" s="300"/>
      <c r="Z8" s="300"/>
      <c r="AA8" s="300"/>
      <c r="AB8" s="300"/>
      <c r="AC8" s="300"/>
      <c r="AD8" s="300"/>
      <c r="AE8" s="301"/>
    </row>
    <row r="9" spans="1:31" customFormat="1" ht="15.75">
      <c r="A9" s="81"/>
      <c r="B9" s="59" t="s">
        <v>638</v>
      </c>
      <c r="C9" s="56"/>
      <c r="D9" s="56"/>
      <c r="E9" s="56"/>
      <c r="F9" s="89"/>
      <c r="G9" s="284"/>
      <c r="H9" s="284"/>
      <c r="I9" s="89"/>
      <c r="J9" s="89"/>
      <c r="K9" s="89"/>
      <c r="L9" s="89"/>
      <c r="M9" s="89"/>
      <c r="N9" s="31"/>
      <c r="O9" s="31"/>
      <c r="P9" s="31"/>
      <c r="Q9" s="31"/>
      <c r="R9" s="31"/>
      <c r="S9" s="31"/>
      <c r="T9" s="31"/>
      <c r="U9" s="295"/>
      <c r="V9" s="300"/>
      <c r="W9" s="300"/>
      <c r="X9" s="300"/>
      <c r="Y9" s="300"/>
      <c r="Z9" s="300"/>
      <c r="AA9" s="300"/>
      <c r="AB9" s="300"/>
      <c r="AC9" s="300"/>
      <c r="AD9" s="300"/>
      <c r="AE9" s="301"/>
    </row>
    <row r="10" spans="1:31" customFormat="1">
      <c r="A10" s="48"/>
      <c r="B10" s="60" t="s">
        <v>768</v>
      </c>
      <c r="C10" s="42"/>
      <c r="D10" s="42"/>
      <c r="E10" s="42"/>
      <c r="F10" s="88"/>
      <c r="G10" s="278"/>
      <c r="H10" s="278"/>
      <c r="I10" s="88"/>
      <c r="J10" s="88"/>
      <c r="K10" s="88"/>
      <c r="L10" s="88"/>
      <c r="M10" s="88"/>
      <c r="N10" s="31"/>
      <c r="O10" s="31"/>
      <c r="P10" s="31"/>
      <c r="Q10" s="31"/>
      <c r="R10" s="31"/>
      <c r="S10" s="31"/>
      <c r="T10" s="31"/>
      <c r="U10" s="295"/>
      <c r="V10" s="300"/>
      <c r="W10" s="300"/>
      <c r="X10" s="300"/>
      <c r="Y10" s="300"/>
      <c r="Z10" s="300"/>
      <c r="AA10" s="300"/>
      <c r="AB10" s="300"/>
      <c r="AC10" s="300"/>
      <c r="AD10" s="300"/>
      <c r="AE10" s="301"/>
    </row>
    <row r="11" spans="1:31" customFormat="1" ht="25.5">
      <c r="A11" s="45"/>
      <c r="B11" s="61" t="s">
        <v>744</v>
      </c>
      <c r="C11" s="46" t="s">
        <v>291</v>
      </c>
      <c r="D11" s="46">
        <f>Z11</f>
        <v>0</v>
      </c>
      <c r="E11" s="46"/>
      <c r="F11" s="252">
        <f>+E11*D11</f>
        <v>0</v>
      </c>
      <c r="G11" s="271">
        <f>'Basis of Estimate'!$G$8</f>
        <v>43617</v>
      </c>
      <c r="H11" s="271">
        <f>'Basis of Estimate'!$E$8</f>
        <v>43800</v>
      </c>
      <c r="I11" s="232">
        <f>VLOOKUP(G11,'Cost Indices'!$R$28:$S$1262,2)</f>
        <v>176.77636123196373</v>
      </c>
      <c r="J11" s="232">
        <f>VLOOKUP(H11,'Cost Indices'!$R$28:$S$1262,2)</f>
        <v>178.55150691465684</v>
      </c>
      <c r="K11" s="233">
        <f>(J11-I11)/I11</f>
        <v>1.0041759375077211E-2</v>
      </c>
      <c r="L11" s="234">
        <f>E11*(1+K11)</f>
        <v>0</v>
      </c>
      <c r="M11" s="235">
        <f>+L11*D11</f>
        <v>0</v>
      </c>
      <c r="N11" s="155">
        <v>0</v>
      </c>
      <c r="O11" s="156">
        <f>M11*N11</f>
        <v>0</v>
      </c>
      <c r="P11" s="154">
        <f>M11+O11</f>
        <v>0</v>
      </c>
      <c r="Q11" s="155">
        <v>0</v>
      </c>
      <c r="R11" s="157">
        <f>P11*Q11</f>
        <v>0</v>
      </c>
      <c r="S11" s="154">
        <f>P11+R11</f>
        <v>0</v>
      </c>
      <c r="T11" s="152"/>
      <c r="U11" s="296"/>
      <c r="V11" s="300"/>
      <c r="W11" s="300"/>
      <c r="X11" s="300"/>
      <c r="Y11" s="300"/>
      <c r="Z11" s="300"/>
      <c r="AA11" s="300"/>
      <c r="AB11" s="300"/>
      <c r="AC11" s="300"/>
      <c r="AD11" s="300"/>
      <c r="AE11" s="301"/>
    </row>
    <row r="12" spans="1:31" customFormat="1">
      <c r="A12" s="45"/>
      <c r="B12" s="61" t="s">
        <v>745</v>
      </c>
      <c r="C12" s="46" t="s">
        <v>293</v>
      </c>
      <c r="D12" s="46">
        <f>Z12</f>
        <v>0</v>
      </c>
      <c r="E12" s="46"/>
      <c r="F12" s="252">
        <f>+E12*D12</f>
        <v>0</v>
      </c>
      <c r="G12" s="271">
        <f>'Basis of Estimate'!$G$8</f>
        <v>43617</v>
      </c>
      <c r="H12" s="271">
        <f>'Basis of Estimate'!$E$8</f>
        <v>43800</v>
      </c>
      <c r="I12" s="232">
        <f>VLOOKUP(G12,'Cost Indices'!$R$28:$S$1262,2)</f>
        <v>176.77636123196373</v>
      </c>
      <c r="J12" s="232">
        <f>VLOOKUP(H12,'Cost Indices'!$R$28:$S$1262,2)</f>
        <v>178.55150691465684</v>
      </c>
      <c r="K12" s="233">
        <f>(J12-I12)/I12</f>
        <v>1.0041759375077211E-2</v>
      </c>
      <c r="L12" s="234">
        <f>E12*(1+K12)</f>
        <v>0</v>
      </c>
      <c r="M12" s="235">
        <f>+L12*D12</f>
        <v>0</v>
      </c>
      <c r="N12" s="155">
        <v>0</v>
      </c>
      <c r="O12" s="156">
        <f>M12*N12</f>
        <v>0</v>
      </c>
      <c r="P12" s="154">
        <f>M12+O12</f>
        <v>0</v>
      </c>
      <c r="Q12" s="155">
        <v>0</v>
      </c>
      <c r="R12" s="157">
        <f>P12*Q12</f>
        <v>0</v>
      </c>
      <c r="S12" s="154">
        <f>P12+R12</f>
        <v>0</v>
      </c>
      <c r="T12" s="152"/>
      <c r="U12" s="296"/>
      <c r="V12" s="300"/>
      <c r="W12" s="300"/>
      <c r="X12" s="300"/>
      <c r="Y12" s="300"/>
      <c r="Z12" s="300"/>
      <c r="AA12" s="300"/>
      <c r="AB12" s="300"/>
      <c r="AC12" s="300"/>
      <c r="AD12" s="300"/>
      <c r="AE12" s="301"/>
    </row>
    <row r="13" spans="1:31" customFormat="1">
      <c r="A13" s="45"/>
      <c r="B13" s="61" t="s">
        <v>746</v>
      </c>
      <c r="C13" s="46" t="s">
        <v>344</v>
      </c>
      <c r="D13" s="46">
        <f>Z13</f>
        <v>0</v>
      </c>
      <c r="E13" s="46"/>
      <c r="F13" s="252">
        <f>+E13*D13</f>
        <v>0</v>
      </c>
      <c r="G13" s="271">
        <f>'Basis of Estimate'!$G$8</f>
        <v>43617</v>
      </c>
      <c r="H13" s="271">
        <f>'Basis of Estimate'!$E$8</f>
        <v>43800</v>
      </c>
      <c r="I13" s="232">
        <f>VLOOKUP(G13,'Cost Indices'!$R$28:$S$1262,2)</f>
        <v>176.77636123196373</v>
      </c>
      <c r="J13" s="232">
        <f>VLOOKUP(H13,'Cost Indices'!$R$28:$S$1262,2)</f>
        <v>178.55150691465684</v>
      </c>
      <c r="K13" s="233">
        <f>(J13-I13)/I13</f>
        <v>1.0041759375077211E-2</v>
      </c>
      <c r="L13" s="234">
        <f>E13*(1+K13)</f>
        <v>0</v>
      </c>
      <c r="M13" s="235">
        <f>+L13*D13</f>
        <v>0</v>
      </c>
      <c r="N13" s="155">
        <v>0</v>
      </c>
      <c r="O13" s="156">
        <f>M13*N13</f>
        <v>0</v>
      </c>
      <c r="P13" s="154">
        <f>M13+O13</f>
        <v>0</v>
      </c>
      <c r="Q13" s="155">
        <v>0</v>
      </c>
      <c r="R13" s="157">
        <f>P13*Q13</f>
        <v>0</v>
      </c>
      <c r="S13" s="154">
        <f>P13+R13</f>
        <v>0</v>
      </c>
      <c r="T13" s="152"/>
      <c r="U13" s="296"/>
      <c r="V13" s="300"/>
      <c r="W13" s="300"/>
      <c r="X13" s="300"/>
      <c r="Y13" s="300"/>
      <c r="Z13" s="300"/>
      <c r="AA13" s="300"/>
      <c r="AB13" s="300"/>
      <c r="AC13" s="300"/>
      <c r="AD13" s="300"/>
      <c r="AE13" s="301"/>
    </row>
    <row r="14" spans="1:31" customFormat="1" ht="15">
      <c r="A14" s="179"/>
      <c r="B14" s="180" t="s">
        <v>769</v>
      </c>
      <c r="C14" s="42"/>
      <c r="D14" s="42"/>
      <c r="E14" s="42"/>
      <c r="F14" s="88"/>
      <c r="G14" s="278"/>
      <c r="H14" s="278"/>
      <c r="I14" s="88"/>
      <c r="J14" s="88"/>
      <c r="K14" s="88"/>
      <c r="L14" s="88"/>
      <c r="M14" s="88"/>
      <c r="N14" s="14"/>
      <c r="O14" s="14"/>
      <c r="P14" s="14"/>
      <c r="Q14" s="14"/>
      <c r="R14" s="14"/>
      <c r="S14" s="14"/>
      <c r="T14" s="14"/>
      <c r="U14" s="297"/>
      <c r="V14" s="300"/>
      <c r="W14" s="300"/>
      <c r="X14" s="300"/>
      <c r="Y14" s="300"/>
      <c r="Z14" s="300"/>
      <c r="AA14" s="300"/>
      <c r="AB14" s="300"/>
      <c r="AC14" s="300"/>
      <c r="AD14" s="300"/>
      <c r="AE14" s="301"/>
    </row>
    <row r="15" spans="1:31" customFormat="1">
      <c r="A15" s="45"/>
      <c r="B15" s="61" t="s">
        <v>770</v>
      </c>
      <c r="C15" s="46" t="s">
        <v>344</v>
      </c>
      <c r="D15" s="46">
        <f>Z15</f>
        <v>0</v>
      </c>
      <c r="E15" s="62"/>
      <c r="F15" s="252">
        <f>+E15*D15</f>
        <v>0</v>
      </c>
      <c r="G15" s="271">
        <f>'Basis of Estimate'!$G$8</f>
        <v>43617</v>
      </c>
      <c r="H15" s="271">
        <f>'Basis of Estimate'!$E$8</f>
        <v>43800</v>
      </c>
      <c r="I15" s="232">
        <f>VLOOKUP(G15,'Cost Indices'!$R$28:$S$1262,2)</f>
        <v>176.77636123196373</v>
      </c>
      <c r="J15" s="232">
        <f>VLOOKUP(H15,'Cost Indices'!$R$28:$S$1262,2)</f>
        <v>178.55150691465684</v>
      </c>
      <c r="K15" s="233">
        <f>(J15-I15)/I15</f>
        <v>1.0041759375077211E-2</v>
      </c>
      <c r="L15" s="234">
        <f>E15*(1+K15)</f>
        <v>0</v>
      </c>
      <c r="M15" s="235">
        <f>+L15*D15</f>
        <v>0</v>
      </c>
      <c r="N15" s="155">
        <v>0</v>
      </c>
      <c r="O15" s="156">
        <f>M15*N15</f>
        <v>0</v>
      </c>
      <c r="P15" s="154">
        <f>M15+O15</f>
        <v>0</v>
      </c>
      <c r="Q15" s="155">
        <v>0</v>
      </c>
      <c r="R15" s="157">
        <f>P15*Q15</f>
        <v>0</v>
      </c>
      <c r="S15" s="154">
        <f>P15+R15</f>
        <v>0</v>
      </c>
      <c r="T15" s="152"/>
      <c r="U15" s="296"/>
      <c r="V15" s="300"/>
      <c r="W15" s="300"/>
      <c r="X15" s="300"/>
      <c r="Y15" s="300"/>
      <c r="Z15" s="300"/>
      <c r="AA15" s="300"/>
      <c r="AB15" s="300"/>
      <c r="AC15" s="300"/>
      <c r="AD15" s="300"/>
      <c r="AE15" s="301"/>
    </row>
    <row r="16" spans="1:31" customFormat="1">
      <c r="A16" s="45"/>
      <c r="B16" s="61" t="s">
        <v>402</v>
      </c>
      <c r="C16" s="46" t="s">
        <v>291</v>
      </c>
      <c r="D16" s="46">
        <f>Z16</f>
        <v>0</v>
      </c>
      <c r="E16" s="62"/>
      <c r="F16" s="252">
        <f>+E16*D16</f>
        <v>0</v>
      </c>
      <c r="G16" s="271">
        <f>'Basis of Estimate'!$G$8</f>
        <v>43617</v>
      </c>
      <c r="H16" s="271">
        <f>'Basis of Estimate'!$E$8</f>
        <v>43800</v>
      </c>
      <c r="I16" s="232">
        <f>VLOOKUP(G16,'Cost Indices'!$R$28:$S$1262,2)</f>
        <v>176.77636123196373</v>
      </c>
      <c r="J16" s="232">
        <f>VLOOKUP(H16,'Cost Indices'!$R$28:$S$1262,2)</f>
        <v>178.55150691465684</v>
      </c>
      <c r="K16" s="233">
        <f>(J16-I16)/I16</f>
        <v>1.0041759375077211E-2</v>
      </c>
      <c r="L16" s="234">
        <f>E16*(1+K16)</f>
        <v>0</v>
      </c>
      <c r="M16" s="235">
        <f>+L16*D16</f>
        <v>0</v>
      </c>
      <c r="N16" s="155">
        <v>0</v>
      </c>
      <c r="O16" s="156">
        <f>M16*N16</f>
        <v>0</v>
      </c>
      <c r="P16" s="154">
        <f>M16+O16</f>
        <v>0</v>
      </c>
      <c r="Q16" s="155">
        <v>0</v>
      </c>
      <c r="R16" s="157">
        <f>P16*Q16</f>
        <v>0</v>
      </c>
      <c r="S16" s="154">
        <f>P16+R16</f>
        <v>0</v>
      </c>
      <c r="T16" s="152"/>
      <c r="U16" s="296"/>
      <c r="V16" s="300"/>
      <c r="W16" s="300"/>
      <c r="X16" s="300"/>
      <c r="Y16" s="300"/>
      <c r="Z16" s="300"/>
      <c r="AA16" s="300"/>
      <c r="AB16" s="300"/>
      <c r="AC16" s="300"/>
      <c r="AD16" s="300"/>
      <c r="AE16" s="301"/>
    </row>
    <row r="17" spans="1:31" customFormat="1">
      <c r="A17" s="129"/>
      <c r="B17" s="61" t="s">
        <v>403</v>
      </c>
      <c r="C17" s="46" t="s">
        <v>344</v>
      </c>
      <c r="D17" s="46">
        <f>Z17</f>
        <v>0</v>
      </c>
      <c r="E17" s="62"/>
      <c r="F17" s="252">
        <f>+E17*D17</f>
        <v>0</v>
      </c>
      <c r="G17" s="271">
        <f>'Basis of Estimate'!$G$8</f>
        <v>43617</v>
      </c>
      <c r="H17" s="271">
        <f>'Basis of Estimate'!$E$8</f>
        <v>43800</v>
      </c>
      <c r="I17" s="232">
        <f>VLOOKUP(G17,'Cost Indices'!$R$28:$S$1262,2)</f>
        <v>176.77636123196373</v>
      </c>
      <c r="J17" s="232">
        <f>VLOOKUP(H17,'Cost Indices'!$R$28:$S$1262,2)</f>
        <v>178.55150691465684</v>
      </c>
      <c r="K17" s="233">
        <f>(J17-I17)/I17</f>
        <v>1.0041759375077211E-2</v>
      </c>
      <c r="L17" s="234">
        <f>E17*(1+K17)</f>
        <v>0</v>
      </c>
      <c r="M17" s="235">
        <f>+L17*D17</f>
        <v>0</v>
      </c>
      <c r="N17" s="155">
        <v>0</v>
      </c>
      <c r="O17" s="156">
        <f>M17*N17</f>
        <v>0</v>
      </c>
      <c r="P17" s="154">
        <f>M17+O17</f>
        <v>0</v>
      </c>
      <c r="Q17" s="155">
        <v>0</v>
      </c>
      <c r="R17" s="157">
        <f>P17*Q17</f>
        <v>0</v>
      </c>
      <c r="S17" s="154">
        <f>P17+R17</f>
        <v>0</v>
      </c>
      <c r="T17" s="152"/>
      <c r="U17" s="296"/>
      <c r="V17" s="300"/>
      <c r="W17" s="300"/>
      <c r="X17" s="300"/>
      <c r="Y17" s="300"/>
      <c r="Z17" s="300"/>
      <c r="AA17" s="300"/>
      <c r="AB17" s="300"/>
      <c r="AC17" s="300"/>
      <c r="AD17" s="300"/>
      <c r="AE17" s="301"/>
    </row>
    <row r="18" spans="1:31" customFormat="1">
      <c r="A18" s="45"/>
      <c r="B18" s="61" t="s">
        <v>803</v>
      </c>
      <c r="C18" s="46" t="s">
        <v>291</v>
      </c>
      <c r="D18" s="46">
        <f>Z18</f>
        <v>0</v>
      </c>
      <c r="E18" s="62"/>
      <c r="F18" s="252">
        <f>+E18*D18</f>
        <v>0</v>
      </c>
      <c r="G18" s="271">
        <f>'Basis of Estimate'!$G$8</f>
        <v>43617</v>
      </c>
      <c r="H18" s="271">
        <f>'Basis of Estimate'!$E$8</f>
        <v>43800</v>
      </c>
      <c r="I18" s="232">
        <f>VLOOKUP(G18,'Cost Indices'!$R$28:$S$1262,2)</f>
        <v>176.77636123196373</v>
      </c>
      <c r="J18" s="232">
        <f>VLOOKUP(H18,'Cost Indices'!$R$28:$S$1262,2)</f>
        <v>178.55150691465684</v>
      </c>
      <c r="K18" s="233">
        <f>(J18-I18)/I18</f>
        <v>1.0041759375077211E-2</v>
      </c>
      <c r="L18" s="234">
        <f>E18*(1+K18)</f>
        <v>0</v>
      </c>
      <c r="M18" s="235">
        <f>+L18*D18</f>
        <v>0</v>
      </c>
      <c r="N18" s="155">
        <v>0</v>
      </c>
      <c r="O18" s="156">
        <f>M18*N18</f>
        <v>0</v>
      </c>
      <c r="P18" s="154">
        <f>M18+O18</f>
        <v>0</v>
      </c>
      <c r="Q18" s="155">
        <v>0</v>
      </c>
      <c r="R18" s="157">
        <f>P18*Q18</f>
        <v>0</v>
      </c>
      <c r="S18" s="154">
        <f>P18+R18</f>
        <v>0</v>
      </c>
      <c r="T18" s="152"/>
      <c r="U18" s="296"/>
      <c r="V18" s="300"/>
      <c r="W18" s="300"/>
      <c r="X18" s="300"/>
      <c r="Y18" s="300"/>
      <c r="Z18" s="300"/>
      <c r="AA18" s="300"/>
      <c r="AB18" s="300"/>
      <c r="AC18" s="300"/>
      <c r="AD18" s="300"/>
      <c r="AE18" s="301"/>
    </row>
    <row r="19" spans="1:31" customFormat="1">
      <c r="A19" s="45"/>
      <c r="B19" s="61" t="s">
        <v>802</v>
      </c>
      <c r="C19" s="46" t="s">
        <v>292</v>
      </c>
      <c r="D19" s="46">
        <f>Z19</f>
        <v>0</v>
      </c>
      <c r="E19" s="62"/>
      <c r="F19" s="252">
        <f>+E19*D19</f>
        <v>0</v>
      </c>
      <c r="G19" s="271">
        <f>'Basis of Estimate'!$G$8</f>
        <v>43617</v>
      </c>
      <c r="H19" s="271">
        <f>'Basis of Estimate'!$E$8</f>
        <v>43800</v>
      </c>
      <c r="I19" s="232">
        <f>VLOOKUP(G19,'Cost Indices'!$R$28:$S$1262,2)</f>
        <v>176.77636123196373</v>
      </c>
      <c r="J19" s="232">
        <f>VLOOKUP(H19,'Cost Indices'!$R$28:$S$1262,2)</f>
        <v>178.55150691465684</v>
      </c>
      <c r="K19" s="233">
        <f>(J19-I19)/I19</f>
        <v>1.0041759375077211E-2</v>
      </c>
      <c r="L19" s="234">
        <f>E19*(1+K19)</f>
        <v>0</v>
      </c>
      <c r="M19" s="235">
        <f>+L19*D19</f>
        <v>0</v>
      </c>
      <c r="N19" s="155">
        <v>0</v>
      </c>
      <c r="O19" s="156">
        <f>M19*N19</f>
        <v>0</v>
      </c>
      <c r="P19" s="154">
        <f>M19+O19</f>
        <v>0</v>
      </c>
      <c r="Q19" s="155">
        <v>0</v>
      </c>
      <c r="R19" s="157">
        <f>P19*Q19</f>
        <v>0</v>
      </c>
      <c r="S19" s="154">
        <f>P19+R19</f>
        <v>0</v>
      </c>
      <c r="T19" s="152"/>
      <c r="U19" s="296"/>
      <c r="V19" s="300"/>
      <c r="W19" s="300"/>
      <c r="X19" s="300"/>
      <c r="Y19" s="300"/>
      <c r="Z19" s="300"/>
      <c r="AA19" s="300"/>
      <c r="AB19" s="300"/>
      <c r="AC19" s="300"/>
      <c r="AD19" s="300"/>
      <c r="AE19" s="301"/>
    </row>
    <row r="20" spans="1:31" customFormat="1" ht="15.75">
      <c r="A20" s="82"/>
      <c r="B20" s="180" t="s">
        <v>294</v>
      </c>
      <c r="C20" s="42"/>
      <c r="D20" s="51"/>
      <c r="E20" s="51"/>
      <c r="F20" s="88"/>
      <c r="G20" s="278"/>
      <c r="H20" s="278"/>
      <c r="I20" s="88"/>
      <c r="J20" s="88"/>
      <c r="K20" s="88"/>
      <c r="L20" s="88"/>
      <c r="M20" s="88"/>
      <c r="N20" s="88"/>
      <c r="O20" s="88"/>
      <c r="P20" s="88"/>
      <c r="Q20" s="88"/>
      <c r="R20" s="181"/>
      <c r="S20" s="88"/>
      <c r="T20" s="88"/>
      <c r="U20" s="298"/>
      <c r="V20" s="300"/>
      <c r="W20" s="300"/>
      <c r="X20" s="300"/>
      <c r="Y20" s="300"/>
      <c r="Z20" s="300"/>
      <c r="AA20" s="300"/>
      <c r="AB20" s="300"/>
      <c r="AC20" s="300"/>
      <c r="AD20" s="300"/>
      <c r="AE20" s="301"/>
    </row>
    <row r="21" spans="1:31" customFormat="1" ht="15.75">
      <c r="A21" s="82"/>
      <c r="B21" s="61" t="s">
        <v>295</v>
      </c>
      <c r="C21" s="42"/>
      <c r="D21" s="51"/>
      <c r="E21" s="51"/>
      <c r="F21" s="88"/>
      <c r="G21" s="278"/>
      <c r="H21" s="278"/>
      <c r="I21" s="88"/>
      <c r="J21" s="88"/>
      <c r="K21" s="88"/>
      <c r="L21" s="88"/>
      <c r="M21" s="88"/>
      <c r="N21" s="88"/>
      <c r="O21" s="88"/>
      <c r="P21" s="88"/>
      <c r="Q21" s="88"/>
      <c r="R21" s="181"/>
      <c r="S21" s="88"/>
      <c r="T21" s="88"/>
      <c r="U21" s="298"/>
      <c r="V21" s="300"/>
      <c r="W21" s="300"/>
      <c r="X21" s="300"/>
      <c r="Y21" s="300"/>
      <c r="Z21" s="300"/>
      <c r="AA21" s="300"/>
      <c r="AB21" s="300"/>
      <c r="AC21" s="300"/>
      <c r="AD21" s="300"/>
      <c r="AE21" s="301"/>
    </row>
    <row r="22" spans="1:31" customFormat="1">
      <c r="A22" s="129"/>
      <c r="B22" s="61" t="s">
        <v>370</v>
      </c>
      <c r="C22" s="46" t="s">
        <v>292</v>
      </c>
      <c r="D22" s="46">
        <f>Z22</f>
        <v>0</v>
      </c>
      <c r="E22" s="62"/>
      <c r="F22" s="252">
        <f>+E22*D22</f>
        <v>0</v>
      </c>
      <c r="G22" s="271">
        <f>'Basis of Estimate'!$G$8</f>
        <v>43617</v>
      </c>
      <c r="H22" s="271">
        <f>'Basis of Estimate'!$E$8</f>
        <v>43800</v>
      </c>
      <c r="I22" s="232">
        <f>VLOOKUP(G22,'Cost Indices'!$R$28:$S$1262,2)</f>
        <v>176.77636123196373</v>
      </c>
      <c r="J22" s="232">
        <f>VLOOKUP(H22,'Cost Indices'!$R$28:$S$1262,2)</f>
        <v>178.55150691465684</v>
      </c>
      <c r="K22" s="233">
        <f>(J22-I22)/I22</f>
        <v>1.0041759375077211E-2</v>
      </c>
      <c r="L22" s="234">
        <f>E22*(1+K22)</f>
        <v>0</v>
      </c>
      <c r="M22" s="235">
        <f>+L22*D22</f>
        <v>0</v>
      </c>
      <c r="N22" s="155">
        <v>0</v>
      </c>
      <c r="O22" s="156">
        <f>M22*N22</f>
        <v>0</v>
      </c>
      <c r="P22" s="154">
        <f>M22+O22</f>
        <v>0</v>
      </c>
      <c r="Q22" s="155">
        <v>0</v>
      </c>
      <c r="R22" s="157">
        <f>P22*Q22</f>
        <v>0</v>
      </c>
      <c r="S22" s="154">
        <f>P22+R22</f>
        <v>0</v>
      </c>
      <c r="T22" s="152"/>
      <c r="U22" s="296"/>
      <c r="V22" s="300"/>
      <c r="W22" s="300"/>
      <c r="X22" s="300"/>
      <c r="Y22" s="300"/>
      <c r="Z22" s="300"/>
      <c r="AA22" s="300"/>
      <c r="AB22" s="300"/>
      <c r="AC22" s="300"/>
      <c r="AD22" s="300"/>
      <c r="AE22" s="301"/>
    </row>
    <row r="23" spans="1:31" customFormat="1" ht="15.75">
      <c r="A23" s="82"/>
      <c r="B23" s="61" t="s">
        <v>306</v>
      </c>
      <c r="C23" s="42"/>
      <c r="D23" s="51"/>
      <c r="E23" s="51"/>
      <c r="F23" s="88"/>
      <c r="G23" s="278"/>
      <c r="H23" s="278"/>
      <c r="I23" s="88"/>
      <c r="J23" s="88"/>
      <c r="K23" s="88"/>
      <c r="L23" s="88"/>
      <c r="M23" s="88"/>
      <c r="N23" s="88"/>
      <c r="O23" s="88"/>
      <c r="P23" s="88"/>
      <c r="Q23" s="88"/>
      <c r="R23" s="181"/>
      <c r="S23" s="88"/>
      <c r="T23" s="88"/>
      <c r="U23" s="298"/>
      <c r="V23" s="300"/>
      <c r="W23" s="300"/>
      <c r="X23" s="300"/>
      <c r="Y23" s="300"/>
      <c r="Z23" s="300"/>
      <c r="AA23" s="300"/>
      <c r="AB23" s="300"/>
      <c r="AC23" s="300"/>
      <c r="AD23" s="300"/>
      <c r="AE23" s="301"/>
    </row>
    <row r="24" spans="1:31" customFormat="1" ht="15.75">
      <c r="A24" s="82"/>
      <c r="B24" s="61" t="s">
        <v>370</v>
      </c>
      <c r="C24" s="42"/>
      <c r="D24" s="51"/>
      <c r="E24" s="51"/>
      <c r="F24" s="88"/>
      <c r="G24" s="278"/>
      <c r="H24" s="278"/>
      <c r="I24" s="88"/>
      <c r="J24" s="88"/>
      <c r="K24" s="88"/>
      <c r="L24" s="88"/>
      <c r="M24" s="88"/>
      <c r="N24" s="88"/>
      <c r="O24" s="88"/>
      <c r="P24" s="88"/>
      <c r="Q24" s="88"/>
      <c r="R24" s="181"/>
      <c r="S24" s="88"/>
      <c r="T24" s="88"/>
      <c r="U24" s="298"/>
      <c r="V24" s="300"/>
      <c r="W24" s="300"/>
      <c r="X24" s="300"/>
      <c r="Y24" s="300"/>
      <c r="Z24" s="300"/>
      <c r="AA24" s="300"/>
      <c r="AB24" s="300"/>
      <c r="AC24" s="300"/>
      <c r="AD24" s="300"/>
      <c r="AE24" s="301"/>
    </row>
    <row r="25" spans="1:31" customFormat="1">
      <c r="A25" s="129"/>
      <c r="B25" s="61" t="s">
        <v>371</v>
      </c>
      <c r="C25" s="46" t="s">
        <v>293</v>
      </c>
      <c r="D25" s="46">
        <f>Z25</f>
        <v>0</v>
      </c>
      <c r="E25" s="62"/>
      <c r="F25" s="252">
        <f>+E25*D25</f>
        <v>0</v>
      </c>
      <c r="G25" s="271">
        <f>'Basis of Estimate'!$G$8</f>
        <v>43617</v>
      </c>
      <c r="H25" s="271">
        <f>'Basis of Estimate'!$E$8</f>
        <v>43800</v>
      </c>
      <c r="I25" s="232">
        <f>VLOOKUP(G25,'Cost Indices'!$R$28:$S$1262,2)</f>
        <v>176.77636123196373</v>
      </c>
      <c r="J25" s="232">
        <f>VLOOKUP(H25,'Cost Indices'!$R$28:$S$1262,2)</f>
        <v>178.55150691465684</v>
      </c>
      <c r="K25" s="233">
        <f>(J25-I25)/I25</f>
        <v>1.0041759375077211E-2</v>
      </c>
      <c r="L25" s="234">
        <f>E25*(1+K25)</f>
        <v>0</v>
      </c>
      <c r="M25" s="235">
        <f>+L25*D25</f>
        <v>0</v>
      </c>
      <c r="N25" s="155">
        <v>0</v>
      </c>
      <c r="O25" s="156">
        <f>M25*N25</f>
        <v>0</v>
      </c>
      <c r="P25" s="154">
        <f>M25+O25</f>
        <v>0</v>
      </c>
      <c r="Q25" s="155">
        <v>0</v>
      </c>
      <c r="R25" s="157">
        <f>P25*Q25</f>
        <v>0</v>
      </c>
      <c r="S25" s="154">
        <f>P25+R25</f>
        <v>0</v>
      </c>
      <c r="T25" s="152"/>
      <c r="U25" s="296"/>
      <c r="V25" s="300"/>
      <c r="W25" s="300"/>
      <c r="X25" s="300"/>
      <c r="Y25" s="300"/>
      <c r="Z25" s="300"/>
      <c r="AA25" s="300"/>
      <c r="AB25" s="300"/>
      <c r="AC25" s="300"/>
      <c r="AD25" s="300"/>
      <c r="AE25" s="301"/>
    </row>
    <row r="26" spans="1:31" customFormat="1">
      <c r="A26" s="129"/>
      <c r="B26" s="61" t="s">
        <v>415</v>
      </c>
      <c r="C26" s="46" t="s">
        <v>293</v>
      </c>
      <c r="D26" s="46">
        <f>Z26</f>
        <v>0</v>
      </c>
      <c r="E26" s="62"/>
      <c r="F26" s="252">
        <f>+E26*D26</f>
        <v>0</v>
      </c>
      <c r="G26" s="271">
        <f>'Basis of Estimate'!$G$8</f>
        <v>43617</v>
      </c>
      <c r="H26" s="271">
        <f>'Basis of Estimate'!$E$8</f>
        <v>43800</v>
      </c>
      <c r="I26" s="232">
        <f>VLOOKUP(G26,'Cost Indices'!$R$28:$S$1262,2)</f>
        <v>176.77636123196373</v>
      </c>
      <c r="J26" s="232">
        <f>VLOOKUP(H26,'Cost Indices'!$R$28:$S$1262,2)</f>
        <v>178.55150691465684</v>
      </c>
      <c r="K26" s="233">
        <f>(J26-I26)/I26</f>
        <v>1.0041759375077211E-2</v>
      </c>
      <c r="L26" s="234">
        <f>E26*(1+K26)</f>
        <v>0</v>
      </c>
      <c r="M26" s="235">
        <f>+L26*D26</f>
        <v>0</v>
      </c>
      <c r="N26" s="155">
        <v>0</v>
      </c>
      <c r="O26" s="156">
        <f>M26*N26</f>
        <v>0</v>
      </c>
      <c r="P26" s="154">
        <f>M26+O26</f>
        <v>0</v>
      </c>
      <c r="Q26" s="155">
        <v>0</v>
      </c>
      <c r="R26" s="157">
        <f>P26*Q26</f>
        <v>0</v>
      </c>
      <c r="S26" s="154">
        <f>P26+R26</f>
        <v>0</v>
      </c>
      <c r="T26" s="152"/>
      <c r="U26" s="296"/>
      <c r="V26" s="300"/>
      <c r="W26" s="300"/>
      <c r="X26" s="300"/>
      <c r="Y26" s="300"/>
      <c r="Z26" s="300"/>
      <c r="AA26" s="300"/>
      <c r="AB26" s="300"/>
      <c r="AC26" s="300"/>
      <c r="AD26" s="300"/>
      <c r="AE26" s="301"/>
    </row>
    <row r="27" spans="1:31" customFormat="1">
      <c r="A27" s="42"/>
      <c r="B27" s="61" t="s">
        <v>372</v>
      </c>
      <c r="C27" s="42"/>
      <c r="D27" s="51"/>
      <c r="E27" s="51"/>
      <c r="F27" s="88"/>
      <c r="G27" s="278"/>
      <c r="H27" s="278"/>
      <c r="I27" s="88"/>
      <c r="J27" s="88"/>
      <c r="K27" s="88"/>
      <c r="L27" s="88"/>
      <c r="M27" s="88"/>
      <c r="N27" s="88"/>
      <c r="O27" s="88"/>
      <c r="P27" s="88"/>
      <c r="Q27" s="88"/>
      <c r="R27" s="181"/>
      <c r="S27" s="88"/>
      <c r="T27" s="88"/>
      <c r="U27" s="298"/>
      <c r="V27" s="300"/>
      <c r="W27" s="300"/>
      <c r="X27" s="300"/>
      <c r="Y27" s="300"/>
      <c r="Z27" s="300"/>
      <c r="AA27" s="300"/>
      <c r="AB27" s="300"/>
      <c r="AC27" s="300"/>
      <c r="AD27" s="300"/>
      <c r="AE27" s="301"/>
    </row>
    <row r="28" spans="1:31" customFormat="1">
      <c r="A28" s="129"/>
      <c r="B28" s="61" t="s">
        <v>296</v>
      </c>
      <c r="C28" s="46" t="s">
        <v>293</v>
      </c>
      <c r="D28" s="46">
        <f>Z28</f>
        <v>0</v>
      </c>
      <c r="E28" s="62"/>
      <c r="F28" s="252">
        <f>+E28*D28</f>
        <v>0</v>
      </c>
      <c r="G28" s="271">
        <f>'Basis of Estimate'!$G$8</f>
        <v>43617</v>
      </c>
      <c r="H28" s="271">
        <f>'Basis of Estimate'!$E$8</f>
        <v>43800</v>
      </c>
      <c r="I28" s="232">
        <f>VLOOKUP(G28,'Cost Indices'!$R$28:$S$1262,2)</f>
        <v>176.77636123196373</v>
      </c>
      <c r="J28" s="232">
        <f>VLOOKUP(H28,'Cost Indices'!$R$28:$S$1262,2)</f>
        <v>178.55150691465684</v>
      </c>
      <c r="K28" s="233">
        <f>(J28-I28)/I28</f>
        <v>1.0041759375077211E-2</v>
      </c>
      <c r="L28" s="234">
        <f>E28*(1+K28)</f>
        <v>0</v>
      </c>
      <c r="M28" s="235">
        <f>+L28*D28</f>
        <v>0</v>
      </c>
      <c r="N28" s="155">
        <v>0</v>
      </c>
      <c r="O28" s="156">
        <f>M28*N28</f>
        <v>0</v>
      </c>
      <c r="P28" s="154">
        <f>M28+O28</f>
        <v>0</v>
      </c>
      <c r="Q28" s="155">
        <v>0</v>
      </c>
      <c r="R28" s="157">
        <f>P28*Q28</f>
        <v>0</v>
      </c>
      <c r="S28" s="154">
        <f>P28+R28</f>
        <v>0</v>
      </c>
      <c r="T28" s="152"/>
      <c r="U28" s="296"/>
      <c r="V28" s="300"/>
      <c r="W28" s="300"/>
      <c r="X28" s="300"/>
      <c r="Y28" s="300"/>
      <c r="Z28" s="300"/>
      <c r="AA28" s="300"/>
      <c r="AB28" s="300"/>
      <c r="AC28" s="300"/>
      <c r="AD28" s="300"/>
      <c r="AE28" s="301"/>
    </row>
    <row r="29" spans="1:31" customFormat="1" ht="15.75">
      <c r="A29" s="81"/>
      <c r="B29" s="59" t="s">
        <v>313</v>
      </c>
      <c r="C29" s="56"/>
      <c r="D29" s="51"/>
      <c r="E29" s="51"/>
      <c r="F29" s="88"/>
      <c r="G29" s="278"/>
      <c r="H29" s="278"/>
      <c r="I29" s="88"/>
      <c r="J29" s="88"/>
      <c r="K29" s="88"/>
      <c r="L29" s="88"/>
      <c r="M29" s="88"/>
      <c r="N29" s="14"/>
      <c r="O29" s="14"/>
      <c r="P29" s="14"/>
      <c r="Q29" s="14"/>
      <c r="R29" s="14"/>
      <c r="S29" s="14"/>
      <c r="T29" s="14"/>
      <c r="U29" s="297"/>
      <c r="V29" s="300"/>
      <c r="W29" s="300"/>
      <c r="X29" s="300"/>
      <c r="Y29" s="300"/>
      <c r="Z29" s="300"/>
      <c r="AA29" s="300"/>
      <c r="AB29" s="300"/>
      <c r="AC29" s="300"/>
      <c r="AD29" s="300"/>
      <c r="AE29" s="301"/>
    </row>
    <row r="30" spans="1:31" customFormat="1">
      <c r="A30" s="48"/>
      <c r="B30" s="60" t="s">
        <v>404</v>
      </c>
      <c r="C30" s="42"/>
      <c r="D30" s="134"/>
      <c r="E30" s="56"/>
      <c r="F30" s="89"/>
      <c r="G30" s="284"/>
      <c r="H30" s="284"/>
      <c r="I30" s="89"/>
      <c r="J30" s="89"/>
      <c r="K30" s="89"/>
      <c r="L30" s="89"/>
      <c r="M30" s="89"/>
      <c r="N30" s="14"/>
      <c r="O30" s="14"/>
      <c r="P30" s="14"/>
      <c r="Q30" s="14"/>
      <c r="R30" s="14"/>
      <c r="S30" s="14"/>
      <c r="T30" s="14"/>
      <c r="U30" s="297"/>
      <c r="V30" s="300"/>
      <c r="W30" s="300"/>
      <c r="X30" s="300"/>
      <c r="Y30" s="300"/>
      <c r="Z30" s="300"/>
      <c r="AA30" s="300"/>
      <c r="AB30" s="300"/>
      <c r="AC30" s="300"/>
      <c r="AD30" s="300"/>
      <c r="AE30" s="301"/>
    </row>
    <row r="31" spans="1:31" customFormat="1" ht="15.75">
      <c r="A31" s="182"/>
      <c r="B31" s="61" t="s">
        <v>405</v>
      </c>
      <c r="C31" s="46" t="s">
        <v>291</v>
      </c>
      <c r="D31" s="46">
        <f>Z31</f>
        <v>0</v>
      </c>
      <c r="E31" s="62"/>
      <c r="F31" s="252">
        <f>+E31*D31</f>
        <v>0</v>
      </c>
      <c r="G31" s="271">
        <f>'Basis of Estimate'!$G$8</f>
        <v>43617</v>
      </c>
      <c r="H31" s="271">
        <f>'Basis of Estimate'!$E$8</f>
        <v>43800</v>
      </c>
      <c r="I31" s="232">
        <f>VLOOKUP(G31,'Cost Indices'!$R$28:$S$1262,2)</f>
        <v>176.77636123196373</v>
      </c>
      <c r="J31" s="232">
        <f>VLOOKUP(H31,'Cost Indices'!$R$28:$S$1262,2)</f>
        <v>178.55150691465684</v>
      </c>
      <c r="K31" s="233">
        <f>(J31-I31)/I31</f>
        <v>1.0041759375077211E-2</v>
      </c>
      <c r="L31" s="234">
        <f>E31*(1+K31)</f>
        <v>0</v>
      </c>
      <c r="M31" s="235">
        <f>+L31*D31</f>
        <v>0</v>
      </c>
      <c r="N31" s="155">
        <v>0</v>
      </c>
      <c r="O31" s="156">
        <f>M31*N31</f>
        <v>0</v>
      </c>
      <c r="P31" s="154">
        <f>M31+O31</f>
        <v>0</v>
      </c>
      <c r="Q31" s="155">
        <v>0</v>
      </c>
      <c r="R31" s="157">
        <f>P31*Q31</f>
        <v>0</v>
      </c>
      <c r="S31" s="154">
        <f>P31+R31</f>
        <v>0</v>
      </c>
      <c r="T31" s="152"/>
      <c r="U31" s="296"/>
      <c r="V31" s="300"/>
      <c r="W31" s="300"/>
      <c r="X31" s="300"/>
      <c r="Y31" s="300"/>
      <c r="Z31" s="300"/>
      <c r="AA31" s="300"/>
      <c r="AB31" s="300"/>
      <c r="AC31" s="300"/>
      <c r="AD31" s="300"/>
      <c r="AE31" s="301"/>
    </row>
    <row r="32" spans="1:31" customFormat="1" ht="15.75">
      <c r="A32" s="63"/>
      <c r="B32" s="71" t="s">
        <v>376</v>
      </c>
      <c r="C32" s="42"/>
      <c r="D32" s="130"/>
      <c r="E32" s="130"/>
      <c r="F32" s="131"/>
      <c r="G32" s="285"/>
      <c r="H32" s="285"/>
      <c r="I32" s="131"/>
      <c r="J32" s="131"/>
      <c r="K32" s="131"/>
      <c r="L32" s="131"/>
      <c r="M32" s="131"/>
      <c r="N32" s="158"/>
      <c r="O32" s="158"/>
      <c r="P32" s="158"/>
      <c r="Q32" s="158"/>
      <c r="R32" s="183"/>
      <c r="S32" s="158"/>
      <c r="T32" s="158"/>
      <c r="U32" s="299"/>
      <c r="V32" s="300"/>
      <c r="W32" s="300"/>
      <c r="X32" s="300"/>
      <c r="Y32" s="300"/>
      <c r="Z32" s="300"/>
      <c r="AA32" s="300"/>
      <c r="AB32" s="300"/>
      <c r="AC32" s="300"/>
      <c r="AD32" s="300"/>
      <c r="AE32" s="301"/>
    </row>
    <row r="33" spans="1:31" customFormat="1">
      <c r="A33" s="45"/>
      <c r="B33" s="61" t="s">
        <v>377</v>
      </c>
      <c r="C33" s="46" t="s">
        <v>344</v>
      </c>
      <c r="D33" s="46">
        <f>Z33</f>
        <v>0</v>
      </c>
      <c r="E33" s="132"/>
      <c r="F33" s="252">
        <f>+E33*D33</f>
        <v>0</v>
      </c>
      <c r="G33" s="271">
        <f>'Basis of Estimate'!$G$8</f>
        <v>43617</v>
      </c>
      <c r="H33" s="271">
        <f>'Basis of Estimate'!$E$8</f>
        <v>43800</v>
      </c>
      <c r="I33" s="232">
        <f>VLOOKUP(G33,'Cost Indices'!$R$28:$S$1262,2)</f>
        <v>176.77636123196373</v>
      </c>
      <c r="J33" s="232">
        <f>VLOOKUP(H33,'Cost Indices'!$R$28:$S$1262,2)</f>
        <v>178.55150691465684</v>
      </c>
      <c r="K33" s="233">
        <f>(J33-I33)/I33</f>
        <v>1.0041759375077211E-2</v>
      </c>
      <c r="L33" s="234">
        <f>E33*(1+K33)</f>
        <v>0</v>
      </c>
      <c r="M33" s="235">
        <f>+L33*D33</f>
        <v>0</v>
      </c>
      <c r="N33" s="155">
        <v>0</v>
      </c>
      <c r="O33" s="156">
        <f>M33*N33</f>
        <v>0</v>
      </c>
      <c r="P33" s="154">
        <f>M33+O33</f>
        <v>0</v>
      </c>
      <c r="Q33" s="155">
        <v>0</v>
      </c>
      <c r="R33" s="157">
        <f>P33*Q33</f>
        <v>0</v>
      </c>
      <c r="S33" s="154">
        <f>P33+R33</f>
        <v>0</v>
      </c>
      <c r="T33" s="152"/>
      <c r="U33" s="296"/>
      <c r="V33" s="300"/>
      <c r="W33" s="300"/>
      <c r="X33" s="300"/>
      <c r="Y33" s="300"/>
      <c r="Z33" s="300"/>
      <c r="AA33" s="300"/>
      <c r="AB33" s="300"/>
      <c r="AC33" s="300"/>
      <c r="AD33" s="300"/>
      <c r="AE33" s="301"/>
    </row>
    <row r="34" spans="1:31" customFormat="1">
      <c r="A34" s="45"/>
      <c r="B34" s="61" t="s">
        <v>406</v>
      </c>
      <c r="C34" s="46" t="s">
        <v>291</v>
      </c>
      <c r="D34" s="46">
        <f>Z34</f>
        <v>0</v>
      </c>
      <c r="E34" s="132"/>
      <c r="F34" s="252">
        <f>+E34*D34</f>
        <v>0</v>
      </c>
      <c r="G34" s="271">
        <f>'Basis of Estimate'!$G$8</f>
        <v>43617</v>
      </c>
      <c r="H34" s="271">
        <f>'Basis of Estimate'!$E$8</f>
        <v>43800</v>
      </c>
      <c r="I34" s="232">
        <f>VLOOKUP(G34,'Cost Indices'!$R$28:$S$1262,2)</f>
        <v>176.77636123196373</v>
      </c>
      <c r="J34" s="232">
        <f>VLOOKUP(H34,'Cost Indices'!$R$28:$S$1262,2)</f>
        <v>178.55150691465684</v>
      </c>
      <c r="K34" s="233">
        <f>(J34-I34)/I34</f>
        <v>1.0041759375077211E-2</v>
      </c>
      <c r="L34" s="234">
        <f>E34*(1+K34)</f>
        <v>0</v>
      </c>
      <c r="M34" s="235">
        <f>+L34*D34</f>
        <v>0</v>
      </c>
      <c r="N34" s="155">
        <v>0</v>
      </c>
      <c r="O34" s="156">
        <f>M34*N34</f>
        <v>0</v>
      </c>
      <c r="P34" s="154">
        <f>M34+O34</f>
        <v>0</v>
      </c>
      <c r="Q34" s="155">
        <v>0</v>
      </c>
      <c r="R34" s="157">
        <f>P34*Q34</f>
        <v>0</v>
      </c>
      <c r="S34" s="154">
        <f>P34+R34</f>
        <v>0</v>
      </c>
      <c r="T34" s="152"/>
      <c r="U34" s="296"/>
      <c r="V34" s="300"/>
      <c r="W34" s="300"/>
      <c r="X34" s="300"/>
      <c r="Y34" s="300"/>
      <c r="Z34" s="300"/>
      <c r="AA34" s="300"/>
      <c r="AB34" s="300"/>
      <c r="AC34" s="300"/>
      <c r="AD34" s="300"/>
      <c r="AE34" s="301"/>
    </row>
    <row r="35" spans="1:31" customFormat="1">
      <c r="A35" s="45"/>
      <c r="B35" s="303" t="s">
        <v>378</v>
      </c>
      <c r="C35" s="38" t="s">
        <v>291</v>
      </c>
      <c r="D35" s="46">
        <f>Z35</f>
        <v>0</v>
      </c>
      <c r="E35" s="133"/>
      <c r="F35" s="252">
        <f>+E35*D35</f>
        <v>0</v>
      </c>
      <c r="G35" s="271">
        <f>'Basis of Estimate'!$G$8</f>
        <v>43617</v>
      </c>
      <c r="H35" s="271">
        <f>'Basis of Estimate'!$E$8</f>
        <v>43800</v>
      </c>
      <c r="I35" s="232">
        <f>VLOOKUP(G35,'Cost Indices'!$R$28:$S$1262,2)</f>
        <v>176.77636123196373</v>
      </c>
      <c r="J35" s="232">
        <f>VLOOKUP(H35,'Cost Indices'!$R$28:$S$1262,2)</f>
        <v>178.55150691465684</v>
      </c>
      <c r="K35" s="233">
        <f>(J35-I35)/I35</f>
        <v>1.0041759375077211E-2</v>
      </c>
      <c r="L35" s="234">
        <f>E35*(1+K35)</f>
        <v>0</v>
      </c>
      <c r="M35" s="235">
        <f>+L35*D35</f>
        <v>0</v>
      </c>
      <c r="N35" s="155">
        <v>0</v>
      </c>
      <c r="O35" s="156">
        <f>M35*N35</f>
        <v>0</v>
      </c>
      <c r="P35" s="154">
        <f>M35+O35</f>
        <v>0</v>
      </c>
      <c r="Q35" s="155">
        <v>0</v>
      </c>
      <c r="R35" s="157">
        <f>P35*Q35</f>
        <v>0</v>
      </c>
      <c r="S35" s="154">
        <f>P35+R35</f>
        <v>0</v>
      </c>
      <c r="T35" s="152"/>
      <c r="U35" s="296"/>
      <c r="V35" s="300"/>
      <c r="W35" s="300"/>
      <c r="X35" s="300"/>
      <c r="Y35" s="300"/>
      <c r="Z35" s="300"/>
      <c r="AA35" s="300"/>
      <c r="AB35" s="300"/>
      <c r="AC35" s="300"/>
      <c r="AD35" s="300"/>
      <c r="AE35" s="301"/>
    </row>
    <row r="36" spans="1:31" customFormat="1" ht="15.75">
      <c r="A36" s="63"/>
      <c r="B36" s="71" t="s">
        <v>407</v>
      </c>
      <c r="C36" s="42"/>
      <c r="D36" s="130"/>
      <c r="E36" s="130"/>
      <c r="F36" s="131"/>
      <c r="G36" s="285"/>
      <c r="H36" s="285"/>
      <c r="I36" s="131"/>
      <c r="J36" s="131"/>
      <c r="K36" s="131"/>
      <c r="L36" s="131"/>
      <c r="M36" s="131"/>
      <c r="N36" s="158"/>
      <c r="O36" s="158"/>
      <c r="P36" s="158"/>
      <c r="Q36" s="158"/>
      <c r="R36" s="183"/>
      <c r="S36" s="158"/>
      <c r="T36" s="158"/>
      <c r="U36" s="299"/>
      <c r="V36" s="300"/>
      <c r="W36" s="300"/>
      <c r="X36" s="300"/>
      <c r="Y36" s="300"/>
      <c r="Z36" s="300"/>
      <c r="AA36" s="300"/>
      <c r="AB36" s="300"/>
      <c r="AC36" s="300"/>
      <c r="AD36" s="300"/>
      <c r="AE36" s="301"/>
    </row>
    <row r="37" spans="1:31" customFormat="1" ht="15.75">
      <c r="A37" s="82"/>
      <c r="B37" s="61" t="s">
        <v>408</v>
      </c>
      <c r="C37" s="56"/>
      <c r="D37" s="42"/>
      <c r="E37" s="42"/>
      <c r="F37" s="88"/>
      <c r="G37" s="278"/>
      <c r="H37" s="278"/>
      <c r="I37" s="88"/>
      <c r="J37" s="88"/>
      <c r="K37" s="88"/>
      <c r="L37" s="88"/>
      <c r="M37" s="88"/>
      <c r="N37" s="158"/>
      <c r="O37" s="158"/>
      <c r="P37" s="158"/>
      <c r="Q37" s="158"/>
      <c r="R37" s="183"/>
      <c r="S37" s="158"/>
      <c r="T37" s="158"/>
      <c r="U37" s="299"/>
      <c r="V37" s="300"/>
      <c r="W37" s="300"/>
      <c r="X37" s="300"/>
      <c r="Y37" s="300"/>
      <c r="Z37" s="300"/>
      <c r="AA37" s="300"/>
      <c r="AB37" s="300"/>
      <c r="AC37" s="300"/>
      <c r="AD37" s="300"/>
      <c r="AE37" s="301"/>
    </row>
    <row r="38" spans="1:31" customFormat="1">
      <c r="A38" s="45"/>
      <c r="B38" s="61" t="s">
        <v>409</v>
      </c>
      <c r="C38" s="46" t="s">
        <v>292</v>
      </c>
      <c r="D38" s="46">
        <f>Z38</f>
        <v>0</v>
      </c>
      <c r="E38" s="132"/>
      <c r="F38" s="252">
        <f>+E38*D38</f>
        <v>0</v>
      </c>
      <c r="G38" s="271">
        <f>'Basis of Estimate'!$G$8</f>
        <v>43617</v>
      </c>
      <c r="H38" s="271">
        <f>'Basis of Estimate'!$E$8</f>
        <v>43800</v>
      </c>
      <c r="I38" s="232">
        <f>VLOOKUP(G38,'Cost Indices'!$R$28:$S$1262,2)</f>
        <v>176.77636123196373</v>
      </c>
      <c r="J38" s="232">
        <f>VLOOKUP(H38,'Cost Indices'!$R$28:$S$1262,2)</f>
        <v>178.55150691465684</v>
      </c>
      <c r="K38" s="233">
        <f>(J38-I38)/I38</f>
        <v>1.0041759375077211E-2</v>
      </c>
      <c r="L38" s="234">
        <f>E38*(1+K38)</f>
        <v>0</v>
      </c>
      <c r="M38" s="235">
        <f>+L38*D38</f>
        <v>0</v>
      </c>
      <c r="N38" s="155">
        <v>0</v>
      </c>
      <c r="O38" s="156">
        <f>M38*N38</f>
        <v>0</v>
      </c>
      <c r="P38" s="154">
        <f>M38+O38</f>
        <v>0</v>
      </c>
      <c r="Q38" s="155">
        <v>0</v>
      </c>
      <c r="R38" s="157">
        <f>P38*Q38</f>
        <v>0</v>
      </c>
      <c r="S38" s="154">
        <f>P38+R38</f>
        <v>0</v>
      </c>
      <c r="T38" s="152"/>
      <c r="U38" s="296"/>
      <c r="V38" s="300"/>
      <c r="W38" s="300"/>
      <c r="X38" s="300"/>
      <c r="Y38" s="300"/>
      <c r="Z38" s="300"/>
      <c r="AA38" s="300"/>
      <c r="AB38" s="300"/>
      <c r="AC38" s="300"/>
      <c r="AD38" s="300"/>
      <c r="AE38" s="301"/>
    </row>
    <row r="39" spans="1:31" customFormat="1" ht="15.75">
      <c r="A39" s="82"/>
      <c r="B39" s="60" t="s">
        <v>410</v>
      </c>
      <c r="C39" s="56"/>
      <c r="D39" s="42"/>
      <c r="E39" s="42"/>
      <c r="F39" s="88"/>
      <c r="G39" s="278"/>
      <c r="H39" s="278"/>
      <c r="I39" s="88"/>
      <c r="J39" s="88"/>
      <c r="K39" s="88"/>
      <c r="L39" s="88"/>
      <c r="M39" s="88"/>
      <c r="N39" s="158"/>
      <c r="O39" s="158"/>
      <c r="P39" s="158"/>
      <c r="Q39" s="158"/>
      <c r="R39" s="183"/>
      <c r="S39" s="158"/>
      <c r="T39" s="158"/>
      <c r="U39" s="299"/>
      <c r="V39" s="300"/>
      <c r="W39" s="300"/>
      <c r="X39" s="300"/>
      <c r="Y39" s="300"/>
      <c r="Z39" s="300"/>
      <c r="AA39" s="300"/>
      <c r="AB39" s="300"/>
      <c r="AC39" s="300"/>
      <c r="AD39" s="300"/>
      <c r="AE39" s="301"/>
    </row>
    <row r="40" spans="1:31" customFormat="1">
      <c r="A40" s="38"/>
      <c r="B40" s="60" t="s">
        <v>411</v>
      </c>
      <c r="C40" s="39" t="s">
        <v>292</v>
      </c>
      <c r="D40" s="46">
        <f>Z40</f>
        <v>0</v>
      </c>
      <c r="E40" s="46"/>
      <c r="F40" s="252">
        <f>+E40*D40</f>
        <v>0</v>
      </c>
      <c r="G40" s="271">
        <f>'Basis of Estimate'!$G$8</f>
        <v>43617</v>
      </c>
      <c r="H40" s="271">
        <f>'Basis of Estimate'!$E$8</f>
        <v>43800</v>
      </c>
      <c r="I40" s="232">
        <f>VLOOKUP(G40,'Cost Indices'!$R$28:$S$1262,2)</f>
        <v>176.77636123196373</v>
      </c>
      <c r="J40" s="232">
        <f>VLOOKUP(H40,'Cost Indices'!$R$28:$S$1262,2)</f>
        <v>178.55150691465684</v>
      </c>
      <c r="K40" s="233">
        <f>(J40-I40)/I40</f>
        <v>1.0041759375077211E-2</v>
      </c>
      <c r="L40" s="234">
        <f>E40*(1+K40)</f>
        <v>0</v>
      </c>
      <c r="M40" s="235">
        <f>+L40*D40</f>
        <v>0</v>
      </c>
      <c r="N40" s="155">
        <v>0</v>
      </c>
      <c r="O40" s="156">
        <f>M40*N40</f>
        <v>0</v>
      </c>
      <c r="P40" s="154">
        <f>M40+O40</f>
        <v>0</v>
      </c>
      <c r="Q40" s="155">
        <v>0</v>
      </c>
      <c r="R40" s="157">
        <f>P40*Q40</f>
        <v>0</v>
      </c>
      <c r="S40" s="154">
        <f>P40+R40</f>
        <v>0</v>
      </c>
      <c r="T40" s="152"/>
      <c r="U40" s="296"/>
      <c r="V40" s="300"/>
      <c r="W40" s="300"/>
      <c r="X40" s="300"/>
      <c r="Y40" s="300"/>
      <c r="Z40" s="300"/>
      <c r="AA40" s="300"/>
      <c r="AB40" s="300"/>
      <c r="AC40" s="300"/>
      <c r="AD40" s="300"/>
      <c r="AE40" s="301"/>
    </row>
    <row r="41" spans="1:31" customFormat="1">
      <c r="A41" s="38"/>
      <c r="B41" s="60" t="s">
        <v>411</v>
      </c>
      <c r="C41" s="39" t="s">
        <v>292</v>
      </c>
      <c r="D41" s="46">
        <f>Z41</f>
        <v>0</v>
      </c>
      <c r="E41" s="39"/>
      <c r="F41" s="252">
        <f>+E41*D41</f>
        <v>0</v>
      </c>
      <c r="G41" s="271">
        <f>'Basis of Estimate'!$G$8</f>
        <v>43617</v>
      </c>
      <c r="H41" s="271">
        <f>'Basis of Estimate'!$E$8</f>
        <v>43800</v>
      </c>
      <c r="I41" s="232">
        <f>VLOOKUP(G41,'Cost Indices'!$R$28:$S$1262,2)</f>
        <v>176.77636123196373</v>
      </c>
      <c r="J41" s="232">
        <f>VLOOKUP(H41,'Cost Indices'!$R$28:$S$1262,2)</f>
        <v>178.55150691465684</v>
      </c>
      <c r="K41" s="233">
        <f>(J41-I41)/I41</f>
        <v>1.0041759375077211E-2</v>
      </c>
      <c r="L41" s="234">
        <f>E41*(1+K41)</f>
        <v>0</v>
      </c>
      <c r="M41" s="235">
        <f>+L41*D41</f>
        <v>0</v>
      </c>
      <c r="N41" s="155">
        <v>0</v>
      </c>
      <c r="O41" s="156">
        <f>M41*N41</f>
        <v>0</v>
      </c>
      <c r="P41" s="154">
        <f>M41+O41</f>
        <v>0</v>
      </c>
      <c r="Q41" s="155">
        <v>0</v>
      </c>
      <c r="R41" s="157">
        <f>P41*Q41</f>
        <v>0</v>
      </c>
      <c r="S41" s="154">
        <f>P41+R41</f>
        <v>0</v>
      </c>
      <c r="T41" s="152"/>
      <c r="U41" s="296"/>
      <c r="V41" s="300"/>
      <c r="W41" s="300"/>
      <c r="X41" s="300"/>
      <c r="Y41" s="300"/>
      <c r="Z41" s="300"/>
      <c r="AA41" s="300"/>
      <c r="AB41" s="300"/>
      <c r="AC41" s="300"/>
      <c r="AD41" s="300"/>
      <c r="AE41" s="301"/>
    </row>
    <row r="42" spans="1:31" customFormat="1" ht="15.75">
      <c r="A42" s="81"/>
      <c r="B42" s="59" t="s">
        <v>372</v>
      </c>
      <c r="C42" s="41"/>
      <c r="D42" s="42"/>
      <c r="E42" s="43"/>
      <c r="F42" s="44"/>
      <c r="G42" s="280"/>
      <c r="H42" s="280"/>
      <c r="I42" s="44"/>
      <c r="J42" s="44"/>
      <c r="K42" s="44"/>
      <c r="L42" s="44"/>
      <c r="M42" s="44"/>
      <c r="N42" s="88"/>
      <c r="O42" s="88"/>
      <c r="P42" s="88"/>
      <c r="Q42" s="88"/>
      <c r="R42" s="181"/>
      <c r="S42" s="88"/>
      <c r="T42" s="88"/>
      <c r="U42" s="298"/>
      <c r="V42" s="300"/>
      <c r="W42" s="300"/>
      <c r="X42" s="300"/>
      <c r="Y42" s="300"/>
      <c r="Z42" s="300"/>
      <c r="AA42" s="300"/>
      <c r="AB42" s="300"/>
      <c r="AC42" s="300"/>
      <c r="AD42" s="300"/>
      <c r="AE42" s="301"/>
    </row>
    <row r="43" spans="1:31" customFormat="1">
      <c r="A43" s="45"/>
      <c r="B43" s="61" t="s">
        <v>412</v>
      </c>
      <c r="C43" s="45" t="s">
        <v>293</v>
      </c>
      <c r="D43" s="46">
        <f>Z43</f>
        <v>0</v>
      </c>
      <c r="E43" s="47"/>
      <c r="F43" s="252">
        <f>+E43*D43</f>
        <v>0</v>
      </c>
      <c r="G43" s="271">
        <f>'Basis of Estimate'!$G$8</f>
        <v>43617</v>
      </c>
      <c r="H43" s="271">
        <f>'Basis of Estimate'!$E$8</f>
        <v>43800</v>
      </c>
      <c r="I43" s="232">
        <f>VLOOKUP(G43,'Cost Indices'!$R$28:$S$1262,2)</f>
        <v>176.77636123196373</v>
      </c>
      <c r="J43" s="232">
        <f>VLOOKUP(H43,'Cost Indices'!$R$28:$S$1262,2)</f>
        <v>178.55150691465684</v>
      </c>
      <c r="K43" s="233">
        <f>(J43-I43)/I43</f>
        <v>1.0041759375077211E-2</v>
      </c>
      <c r="L43" s="234">
        <f>E43*(1+K43)</f>
        <v>0</v>
      </c>
      <c r="M43" s="235">
        <f>+L43*D43</f>
        <v>0</v>
      </c>
      <c r="N43" s="155">
        <v>0</v>
      </c>
      <c r="O43" s="156">
        <f>M43*N43</f>
        <v>0</v>
      </c>
      <c r="P43" s="154">
        <f>M43+O43</f>
        <v>0</v>
      </c>
      <c r="Q43" s="155">
        <v>0</v>
      </c>
      <c r="R43" s="157">
        <f>P43*Q43</f>
        <v>0</v>
      </c>
      <c r="S43" s="154">
        <f>P43+R43</f>
        <v>0</v>
      </c>
      <c r="T43" s="152"/>
      <c r="U43" s="296"/>
      <c r="V43" s="300"/>
      <c r="W43" s="300"/>
      <c r="X43" s="300"/>
      <c r="Y43" s="300"/>
      <c r="Z43" s="300"/>
      <c r="AA43" s="300"/>
      <c r="AB43" s="300"/>
      <c r="AC43" s="300"/>
      <c r="AD43" s="300"/>
      <c r="AE43" s="301"/>
    </row>
    <row r="44" spans="1:31" customFormat="1" ht="15.75">
      <c r="A44" s="81"/>
      <c r="B44" s="71" t="s">
        <v>639</v>
      </c>
      <c r="C44" s="51"/>
      <c r="D44" s="42"/>
      <c r="E44" s="42"/>
      <c r="F44" s="88"/>
      <c r="G44" s="278"/>
      <c r="H44" s="278"/>
      <c r="I44" s="88"/>
      <c r="J44" s="88"/>
      <c r="K44" s="88"/>
      <c r="L44" s="88"/>
      <c r="M44" s="88"/>
      <c r="N44" s="14"/>
      <c r="O44" s="14"/>
      <c r="P44" s="14"/>
      <c r="Q44" s="14"/>
      <c r="R44" s="14"/>
      <c r="S44" s="14"/>
      <c r="T44" s="14"/>
      <c r="U44" s="297"/>
      <c r="V44" s="300"/>
      <c r="W44" s="300"/>
      <c r="X44" s="300"/>
      <c r="Y44" s="300"/>
      <c r="Z44" s="300"/>
      <c r="AA44" s="300"/>
      <c r="AB44" s="300"/>
      <c r="AC44" s="300"/>
      <c r="AD44" s="300"/>
      <c r="AE44" s="301"/>
    </row>
    <row r="45" spans="1:31" customFormat="1" ht="15.75">
      <c r="A45" s="81"/>
      <c r="B45" s="59" t="s">
        <v>373</v>
      </c>
      <c r="C45" s="51"/>
      <c r="D45" s="42"/>
      <c r="E45" s="42"/>
      <c r="F45" s="88"/>
      <c r="G45" s="278"/>
      <c r="H45" s="278"/>
      <c r="I45" s="88"/>
      <c r="J45" s="88"/>
      <c r="K45" s="88"/>
      <c r="L45" s="88"/>
      <c r="M45" s="88"/>
      <c r="N45" s="14"/>
      <c r="O45" s="14"/>
      <c r="P45" s="14"/>
      <c r="Q45" s="14"/>
      <c r="R45" s="14"/>
      <c r="S45" s="14"/>
      <c r="T45" s="14"/>
      <c r="U45" s="297"/>
      <c r="V45" s="300"/>
      <c r="W45" s="300"/>
      <c r="X45" s="300"/>
      <c r="Y45" s="300"/>
      <c r="Z45" s="300"/>
      <c r="AA45" s="300"/>
      <c r="AB45" s="300"/>
      <c r="AC45" s="300"/>
      <c r="AD45" s="300"/>
      <c r="AE45" s="301"/>
    </row>
    <row r="46" spans="1:31" customFormat="1">
      <c r="A46" s="63"/>
      <c r="B46" s="60" t="s">
        <v>301</v>
      </c>
      <c r="C46" s="51"/>
      <c r="D46" s="42"/>
      <c r="E46" s="42"/>
      <c r="F46" s="88"/>
      <c r="G46" s="278"/>
      <c r="H46" s="278"/>
      <c r="I46" s="88"/>
      <c r="J46" s="88"/>
      <c r="K46" s="88"/>
      <c r="L46" s="88"/>
      <c r="M46" s="88"/>
      <c r="N46" s="14"/>
      <c r="O46" s="14"/>
      <c r="P46" s="14"/>
      <c r="Q46" s="14"/>
      <c r="R46" s="14"/>
      <c r="S46" s="14"/>
      <c r="T46" s="14"/>
      <c r="U46" s="297"/>
      <c r="V46" s="300"/>
      <c r="W46" s="300"/>
      <c r="X46" s="300"/>
      <c r="Y46" s="300"/>
      <c r="Z46" s="300"/>
      <c r="AA46" s="300"/>
      <c r="AB46" s="300"/>
      <c r="AC46" s="300"/>
      <c r="AD46" s="300"/>
      <c r="AE46" s="301"/>
    </row>
    <row r="47" spans="1:31" customFormat="1">
      <c r="A47" s="120"/>
      <c r="B47" s="60" t="s">
        <v>302</v>
      </c>
      <c r="C47" s="62" t="s">
        <v>344</v>
      </c>
      <c r="D47" s="46">
        <f>Z47</f>
        <v>0</v>
      </c>
      <c r="E47" s="46"/>
      <c r="F47" s="252">
        <f>+E47*D47</f>
        <v>0</v>
      </c>
      <c r="G47" s="271">
        <f>'Basis of Estimate'!$G$8</f>
        <v>43617</v>
      </c>
      <c r="H47" s="271">
        <f>'Basis of Estimate'!$E$8</f>
        <v>43800</v>
      </c>
      <c r="I47" s="232">
        <f>VLOOKUP(G47,'Cost Indices'!$R$28:$S$1262,2)</f>
        <v>176.77636123196373</v>
      </c>
      <c r="J47" s="232">
        <f>VLOOKUP(H47,'Cost Indices'!$R$28:$S$1262,2)</f>
        <v>178.55150691465684</v>
      </c>
      <c r="K47" s="233">
        <f>(J47-I47)/I47</f>
        <v>1.0041759375077211E-2</v>
      </c>
      <c r="L47" s="234">
        <f>E47*(1+K47)</f>
        <v>0</v>
      </c>
      <c r="M47" s="235">
        <f>+L47*D47</f>
        <v>0</v>
      </c>
      <c r="N47" s="155">
        <v>0</v>
      </c>
      <c r="O47" s="156">
        <f>M47*N47</f>
        <v>0</v>
      </c>
      <c r="P47" s="154">
        <f>M47+O47</f>
        <v>0</v>
      </c>
      <c r="Q47" s="155">
        <v>0</v>
      </c>
      <c r="R47" s="157">
        <f>P47*Q47</f>
        <v>0</v>
      </c>
      <c r="S47" s="154">
        <f>P47+R47</f>
        <v>0</v>
      </c>
      <c r="T47" s="152"/>
      <c r="U47" s="296"/>
      <c r="V47" s="300"/>
      <c r="W47" s="300"/>
      <c r="X47" s="300"/>
      <c r="Y47" s="300"/>
      <c r="Z47" s="300"/>
      <c r="AA47" s="300"/>
      <c r="AB47" s="300"/>
      <c r="AC47" s="300"/>
      <c r="AD47" s="300"/>
      <c r="AE47" s="301"/>
    </row>
    <row r="48" spans="1:31" customFormat="1">
      <c r="A48" s="63"/>
      <c r="B48" s="60" t="s">
        <v>303</v>
      </c>
      <c r="C48" s="51"/>
      <c r="D48" s="42"/>
      <c r="E48" s="42"/>
      <c r="F48" s="88"/>
      <c r="G48" s="278"/>
      <c r="H48" s="278"/>
      <c r="I48" s="88"/>
      <c r="J48" s="88"/>
      <c r="K48" s="88"/>
      <c r="L48" s="88"/>
      <c r="M48" s="88"/>
      <c r="N48" s="14"/>
      <c r="O48" s="14"/>
      <c r="P48" s="14"/>
      <c r="Q48" s="14"/>
      <c r="R48" s="14"/>
      <c r="S48" s="14"/>
      <c r="T48" s="14"/>
      <c r="U48" s="297"/>
      <c r="V48" s="300"/>
      <c r="W48" s="300"/>
      <c r="X48" s="300"/>
      <c r="Y48" s="300"/>
      <c r="Z48" s="300"/>
      <c r="AA48" s="300"/>
      <c r="AB48" s="300"/>
      <c r="AC48" s="300"/>
      <c r="AD48" s="300"/>
      <c r="AE48" s="301"/>
    </row>
    <row r="49" spans="1:31" customFormat="1">
      <c r="A49" s="120"/>
      <c r="B49" s="60" t="s">
        <v>304</v>
      </c>
      <c r="C49" s="62" t="s">
        <v>344</v>
      </c>
      <c r="D49" s="46">
        <f>Z49</f>
        <v>0</v>
      </c>
      <c r="E49" s="46"/>
      <c r="F49" s="252">
        <f>+E49*D49</f>
        <v>0</v>
      </c>
      <c r="G49" s="271">
        <f>'Basis of Estimate'!$G$8</f>
        <v>43617</v>
      </c>
      <c r="H49" s="271">
        <f>'Basis of Estimate'!$E$8</f>
        <v>43800</v>
      </c>
      <c r="I49" s="232">
        <f>VLOOKUP(G49,'Cost Indices'!$R$28:$S$1262,2)</f>
        <v>176.77636123196373</v>
      </c>
      <c r="J49" s="232">
        <f>VLOOKUP(H49,'Cost Indices'!$R$28:$S$1262,2)</f>
        <v>178.55150691465684</v>
      </c>
      <c r="K49" s="233">
        <f>(J49-I49)/I49</f>
        <v>1.0041759375077211E-2</v>
      </c>
      <c r="L49" s="234">
        <f>E49*(1+K49)</f>
        <v>0</v>
      </c>
      <c r="M49" s="235">
        <f>+L49*D49</f>
        <v>0</v>
      </c>
      <c r="N49" s="155">
        <v>0</v>
      </c>
      <c r="O49" s="156">
        <f>M49*N49</f>
        <v>0</v>
      </c>
      <c r="P49" s="154">
        <f>M49+O49</f>
        <v>0</v>
      </c>
      <c r="Q49" s="155">
        <v>0</v>
      </c>
      <c r="R49" s="157">
        <f>P49*Q49</f>
        <v>0</v>
      </c>
      <c r="S49" s="154">
        <f>P49+R49</f>
        <v>0</v>
      </c>
      <c r="T49" s="152"/>
      <c r="U49" s="296"/>
      <c r="V49" s="300"/>
      <c r="W49" s="300"/>
      <c r="X49" s="300"/>
      <c r="Y49" s="300"/>
      <c r="Z49" s="300"/>
      <c r="AA49" s="300"/>
      <c r="AB49" s="300"/>
      <c r="AC49" s="300"/>
      <c r="AD49" s="300"/>
      <c r="AE49" s="301"/>
    </row>
    <row r="50" spans="1:31" customFormat="1">
      <c r="A50" s="120"/>
      <c r="B50" s="60" t="s">
        <v>374</v>
      </c>
      <c r="C50" s="62" t="s">
        <v>344</v>
      </c>
      <c r="D50" s="46">
        <f>Z50</f>
        <v>0</v>
      </c>
      <c r="E50" s="46"/>
      <c r="F50" s="252">
        <f>+E50*D50</f>
        <v>0</v>
      </c>
      <c r="G50" s="271">
        <f>'Basis of Estimate'!$G$8</f>
        <v>43617</v>
      </c>
      <c r="H50" s="271">
        <f>'Basis of Estimate'!$E$8</f>
        <v>43800</v>
      </c>
      <c r="I50" s="232">
        <f>VLOOKUP(G50,'Cost Indices'!$R$28:$S$1262,2)</f>
        <v>176.77636123196373</v>
      </c>
      <c r="J50" s="232">
        <f>VLOOKUP(H50,'Cost Indices'!$R$28:$S$1262,2)</f>
        <v>178.55150691465684</v>
      </c>
      <c r="K50" s="233">
        <f>(J50-I50)/I50</f>
        <v>1.0041759375077211E-2</v>
      </c>
      <c r="L50" s="234">
        <f>E50*(1+K50)</f>
        <v>0</v>
      </c>
      <c r="M50" s="235">
        <f>+L50*D50</f>
        <v>0</v>
      </c>
      <c r="N50" s="155">
        <v>0</v>
      </c>
      <c r="O50" s="156">
        <f>M50*N50</f>
        <v>0</v>
      </c>
      <c r="P50" s="154">
        <f>M50+O50</f>
        <v>0</v>
      </c>
      <c r="Q50" s="155">
        <v>0</v>
      </c>
      <c r="R50" s="157">
        <f>P50*Q50</f>
        <v>0</v>
      </c>
      <c r="S50" s="154">
        <f>P50+R50</f>
        <v>0</v>
      </c>
      <c r="T50" s="152"/>
      <c r="U50" s="296"/>
      <c r="V50" s="300"/>
      <c r="W50" s="300"/>
      <c r="X50" s="300"/>
      <c r="Y50" s="300"/>
      <c r="Z50" s="300"/>
      <c r="AA50" s="300"/>
      <c r="AB50" s="300"/>
      <c r="AC50" s="300"/>
      <c r="AD50" s="300"/>
      <c r="AE50" s="301"/>
    </row>
    <row r="51" spans="1:31" s="139" customFormat="1">
      <c r="A51" s="45"/>
      <c r="B51" s="58"/>
      <c r="C51" s="45"/>
      <c r="D51" s="46"/>
      <c r="E51" s="47"/>
      <c r="F51" s="334"/>
      <c r="G51" s="335"/>
      <c r="H51" s="335"/>
      <c r="I51" s="336"/>
      <c r="J51" s="336"/>
      <c r="K51" s="233"/>
      <c r="L51" s="234"/>
      <c r="M51" s="337"/>
      <c r="N51" s="338"/>
      <c r="O51" s="339"/>
      <c r="P51" s="340"/>
      <c r="Q51" s="338"/>
      <c r="R51" s="341"/>
      <c r="S51" s="340"/>
      <c r="T51" s="317"/>
      <c r="U51" s="317"/>
    </row>
    <row r="52" spans="1:31" ht="15.75">
      <c r="A52" s="85">
        <v>3.1</v>
      </c>
      <c r="B52" s="368" t="s">
        <v>305</v>
      </c>
      <c r="C52" s="759" t="s">
        <v>242</v>
      </c>
      <c r="D52" s="759"/>
      <c r="E52" s="759"/>
      <c r="F52" s="249">
        <f>SUM(F8:F51)</f>
        <v>0</v>
      </c>
      <c r="G52" s="274"/>
      <c r="H52" s="274"/>
      <c r="I52" s="144"/>
      <c r="J52" s="144"/>
      <c r="K52" s="144"/>
      <c r="L52" s="144"/>
      <c r="M52" s="249">
        <f>SUM(M8:M51)</f>
        <v>0</v>
      </c>
      <c r="N52" s="141"/>
      <c r="O52" s="249">
        <f>SUM(O8:O51)</f>
        <v>0</v>
      </c>
      <c r="P52" s="249">
        <f>SUM(P8:P51)</f>
        <v>0</v>
      </c>
      <c r="Q52" s="144"/>
      <c r="R52" s="249">
        <f>SUM(R8:R51)</f>
        <v>0</v>
      </c>
      <c r="S52" s="249">
        <f>SUM(S8:S51)</f>
        <v>0</v>
      </c>
      <c r="T52" s="141"/>
      <c r="U52" s="144"/>
    </row>
    <row r="53" spans="1:31">
      <c r="A53" s="45"/>
      <c r="B53" s="58"/>
      <c r="C53" s="45"/>
      <c r="D53" s="42"/>
      <c r="E53" s="43"/>
      <c r="F53" s="64"/>
      <c r="G53" s="287"/>
      <c r="H53" s="287"/>
      <c r="I53" s="64"/>
      <c r="J53" s="64"/>
      <c r="K53" s="64"/>
      <c r="L53" s="64"/>
      <c r="M53" s="64"/>
      <c r="N53" s="14"/>
      <c r="O53" s="14"/>
      <c r="P53" s="14"/>
      <c r="Q53" s="14"/>
      <c r="R53" s="14"/>
      <c r="S53" s="14"/>
      <c r="T53" s="14"/>
      <c r="U53" s="14"/>
    </row>
    <row r="54" spans="1:31" ht="15.75">
      <c r="A54" s="66">
        <v>3.2</v>
      </c>
      <c r="B54" s="67" t="s">
        <v>723</v>
      </c>
      <c r="C54" s="76"/>
      <c r="D54" s="77"/>
      <c r="E54" s="78"/>
      <c r="F54" s="79"/>
      <c r="G54" s="286"/>
      <c r="H54" s="286"/>
      <c r="I54" s="79"/>
      <c r="J54" s="79"/>
      <c r="K54" s="79"/>
      <c r="L54" s="79"/>
      <c r="M54" s="79"/>
      <c r="N54" s="79"/>
      <c r="O54" s="79"/>
      <c r="P54" s="79"/>
      <c r="Q54" s="79"/>
      <c r="R54" s="79"/>
      <c r="S54" s="79"/>
      <c r="T54" s="79"/>
      <c r="U54" s="79"/>
    </row>
    <row r="55" spans="1:31" ht="15.75">
      <c r="A55" s="81"/>
      <c r="B55" s="342" t="s">
        <v>639</v>
      </c>
      <c r="C55" s="343"/>
      <c r="D55" s="42"/>
      <c r="E55" s="43"/>
      <c r="F55" s="44"/>
      <c r="G55" s="280"/>
      <c r="H55" s="280"/>
      <c r="I55" s="44"/>
      <c r="J55" s="44"/>
      <c r="K55" s="44"/>
      <c r="L55" s="44"/>
      <c r="M55" s="44"/>
      <c r="N55" s="14"/>
      <c r="O55" s="14"/>
      <c r="P55" s="14"/>
      <c r="Q55" s="14"/>
      <c r="R55" s="14"/>
      <c r="S55" s="14"/>
      <c r="T55" s="14"/>
      <c r="U55" s="14"/>
    </row>
    <row r="56" spans="1:31" ht="30">
      <c r="A56" s="48"/>
      <c r="B56" s="363" t="s">
        <v>2</v>
      </c>
      <c r="C56" s="344"/>
      <c r="D56" s="42"/>
      <c r="E56" s="43"/>
      <c r="F56" s="44"/>
      <c r="G56" s="280"/>
      <c r="H56" s="280"/>
      <c r="I56" s="44"/>
      <c r="J56" s="44"/>
      <c r="K56" s="44"/>
      <c r="L56" s="44"/>
      <c r="M56" s="44"/>
      <c r="N56" s="14"/>
      <c r="O56" s="14"/>
      <c r="P56" s="14"/>
      <c r="Q56" s="14"/>
      <c r="R56" s="14"/>
      <c r="S56" s="14"/>
      <c r="T56" s="14"/>
      <c r="U56" s="14"/>
    </row>
    <row r="57" spans="1:31" ht="14.25">
      <c r="A57" s="41"/>
      <c r="B57" s="362" t="s">
        <v>714</v>
      </c>
      <c r="C57" s="345"/>
      <c r="D57" s="42"/>
      <c r="E57" s="43"/>
      <c r="F57" s="44"/>
      <c r="G57" s="280"/>
      <c r="H57" s="280"/>
      <c r="I57" s="44"/>
      <c r="J57" s="44"/>
      <c r="K57" s="44"/>
      <c r="L57" s="44"/>
      <c r="M57" s="44"/>
      <c r="N57" s="14"/>
      <c r="O57" s="14"/>
      <c r="P57" s="14"/>
      <c r="Q57" s="14"/>
      <c r="R57" s="14"/>
      <c r="S57" s="14"/>
      <c r="T57" s="14"/>
      <c r="U57" s="14"/>
    </row>
    <row r="58" spans="1:31" ht="38.25">
      <c r="A58" s="41"/>
      <c r="B58" s="347" t="s">
        <v>0</v>
      </c>
      <c r="C58" s="345"/>
      <c r="D58" s="42"/>
      <c r="E58" s="43"/>
      <c r="F58" s="44"/>
      <c r="G58" s="280"/>
      <c r="H58" s="280"/>
      <c r="I58" s="44"/>
      <c r="J58" s="44"/>
      <c r="K58" s="44"/>
      <c r="L58" s="44"/>
      <c r="M58" s="44"/>
      <c r="N58" s="14"/>
      <c r="O58" s="14"/>
      <c r="P58" s="14"/>
      <c r="Q58" s="14"/>
      <c r="R58" s="14"/>
      <c r="S58" s="14"/>
      <c r="T58" s="14"/>
      <c r="U58" s="14"/>
    </row>
    <row r="59" spans="1:31">
      <c r="A59" s="45"/>
      <c r="B59" s="347" t="s">
        <v>289</v>
      </c>
      <c r="C59" s="346" t="s">
        <v>344</v>
      </c>
      <c r="D59" s="39"/>
      <c r="E59" s="40"/>
      <c r="F59" s="253">
        <f>+E59*D59</f>
        <v>0</v>
      </c>
      <c r="G59" s="271">
        <f>'Basis of Estimate'!$G$8</f>
        <v>43617</v>
      </c>
      <c r="H59" s="271">
        <f>'Basis of Estimate'!$E$8</f>
        <v>43800</v>
      </c>
      <c r="I59" s="232">
        <f>VLOOKUP(G59,'Cost Indices'!$R$28:$S$1262,2)</f>
        <v>176.77636123196373</v>
      </c>
      <c r="J59" s="232">
        <f>VLOOKUP(H59,'Cost Indices'!$R$28:$S$1262,2)</f>
        <v>178.55150691465684</v>
      </c>
      <c r="K59" s="233">
        <f>(J59-I59)/I59</f>
        <v>1.0041759375077211E-2</v>
      </c>
      <c r="L59" s="234">
        <f>E59*(1+K59)</f>
        <v>0</v>
      </c>
      <c r="M59" s="235">
        <f>+L59*D59</f>
        <v>0</v>
      </c>
      <c r="N59" s="155">
        <v>0</v>
      </c>
      <c r="O59" s="156">
        <f>M59*N59</f>
        <v>0</v>
      </c>
      <c r="P59" s="154">
        <f>M59+O59</f>
        <v>0</v>
      </c>
      <c r="Q59" s="155">
        <v>0</v>
      </c>
      <c r="R59" s="157">
        <f>P59*Q59</f>
        <v>0</v>
      </c>
      <c r="S59" s="154">
        <f>P59+R59</f>
        <v>0</v>
      </c>
      <c r="T59" s="152"/>
      <c r="U59" s="152"/>
    </row>
    <row r="60" spans="1:31">
      <c r="A60" s="45"/>
      <c r="B60" s="347" t="s">
        <v>287</v>
      </c>
      <c r="C60" s="346" t="s">
        <v>344</v>
      </c>
      <c r="D60" s="39"/>
      <c r="E60" s="40"/>
      <c r="F60" s="253">
        <f>+E60*D60</f>
        <v>0</v>
      </c>
      <c r="G60" s="271">
        <f>'Basis of Estimate'!$G$8</f>
        <v>43617</v>
      </c>
      <c r="H60" s="271">
        <f>'Basis of Estimate'!$E$8</f>
        <v>43800</v>
      </c>
      <c r="I60" s="232">
        <f>VLOOKUP(G60,'Cost Indices'!$R$28:$S$1262,2)</f>
        <v>176.77636123196373</v>
      </c>
      <c r="J60" s="232">
        <f>VLOOKUP(H60,'Cost Indices'!$R$28:$S$1262,2)</f>
        <v>178.55150691465684</v>
      </c>
      <c r="K60" s="233">
        <f>(J60-I60)/I60</f>
        <v>1.0041759375077211E-2</v>
      </c>
      <c r="L60" s="234">
        <f>E60*(1+K60)</f>
        <v>0</v>
      </c>
      <c r="M60" s="235">
        <f>+L60*D60</f>
        <v>0</v>
      </c>
      <c r="N60" s="155">
        <v>0</v>
      </c>
      <c r="O60" s="156">
        <f>M60*N60</f>
        <v>0</v>
      </c>
      <c r="P60" s="154">
        <f>M60+O60</f>
        <v>0</v>
      </c>
      <c r="Q60" s="155">
        <v>0</v>
      </c>
      <c r="R60" s="157">
        <f>P60*Q60</f>
        <v>0</v>
      </c>
      <c r="S60" s="154">
        <f>P60+R60</f>
        <v>0</v>
      </c>
      <c r="T60" s="152"/>
      <c r="U60" s="152"/>
    </row>
    <row r="61" spans="1:31">
      <c r="A61" s="45"/>
      <c r="B61" s="347" t="s">
        <v>288</v>
      </c>
      <c r="C61" s="346" t="s">
        <v>344</v>
      </c>
      <c r="D61" s="39"/>
      <c r="E61" s="40"/>
      <c r="F61" s="253">
        <f>+E61*D61</f>
        <v>0</v>
      </c>
      <c r="G61" s="271">
        <f>'Basis of Estimate'!$G$8</f>
        <v>43617</v>
      </c>
      <c r="H61" s="271">
        <f>'Basis of Estimate'!$E$8</f>
        <v>43800</v>
      </c>
      <c r="I61" s="232">
        <f>VLOOKUP(G61,'Cost Indices'!$R$28:$S$1262,2)</f>
        <v>176.77636123196373</v>
      </c>
      <c r="J61" s="232">
        <f>VLOOKUP(H61,'Cost Indices'!$R$28:$S$1262,2)</f>
        <v>178.55150691465684</v>
      </c>
      <c r="K61" s="233">
        <f>(J61-I61)/I61</f>
        <v>1.0041759375077211E-2</v>
      </c>
      <c r="L61" s="234">
        <f>E61*(1+K61)</f>
        <v>0</v>
      </c>
      <c r="M61" s="235">
        <f>+L61*D61</f>
        <v>0</v>
      </c>
      <c r="N61" s="155">
        <v>0</v>
      </c>
      <c r="O61" s="156">
        <f>M61*N61</f>
        <v>0</v>
      </c>
      <c r="P61" s="154">
        <f>M61+O61</f>
        <v>0</v>
      </c>
      <c r="Q61" s="155">
        <v>0</v>
      </c>
      <c r="R61" s="157">
        <f>P61*Q61</f>
        <v>0</v>
      </c>
      <c r="S61" s="154">
        <f>P61+R61</f>
        <v>0</v>
      </c>
      <c r="T61" s="152"/>
      <c r="U61" s="152"/>
    </row>
    <row r="62" spans="1:31">
      <c r="A62" s="45"/>
      <c r="B62" s="347" t="s">
        <v>182</v>
      </c>
      <c r="C62" s="346" t="s">
        <v>344</v>
      </c>
      <c r="D62" s="39"/>
      <c r="E62" s="40"/>
      <c r="F62" s="253">
        <f>+E62*D62</f>
        <v>0</v>
      </c>
      <c r="G62" s="271">
        <f>'Basis of Estimate'!$G$8</f>
        <v>43617</v>
      </c>
      <c r="H62" s="271">
        <f>'Basis of Estimate'!$E$8</f>
        <v>43800</v>
      </c>
      <c r="I62" s="232">
        <f>VLOOKUP(G62,'Cost Indices'!$R$28:$S$1262,2)</f>
        <v>176.77636123196373</v>
      </c>
      <c r="J62" s="232">
        <f>VLOOKUP(H62,'Cost Indices'!$R$28:$S$1262,2)</f>
        <v>178.55150691465684</v>
      </c>
      <c r="K62" s="233">
        <f>(J62-I62)/I62</f>
        <v>1.0041759375077211E-2</v>
      </c>
      <c r="L62" s="234">
        <f>E62*(1+K62)</f>
        <v>0</v>
      </c>
      <c r="M62" s="235">
        <f>+L62*D62</f>
        <v>0</v>
      </c>
      <c r="N62" s="155">
        <v>0</v>
      </c>
      <c r="O62" s="156">
        <f>M62*N62</f>
        <v>0</v>
      </c>
      <c r="P62" s="154">
        <f>M62+O62</f>
        <v>0</v>
      </c>
      <c r="Q62" s="155">
        <v>0</v>
      </c>
      <c r="R62" s="157">
        <f>P62*Q62</f>
        <v>0</v>
      </c>
      <c r="S62" s="154">
        <f>P62+R62</f>
        <v>0</v>
      </c>
      <c r="T62" s="152"/>
      <c r="U62" s="152"/>
    </row>
    <row r="63" spans="1:31" ht="60">
      <c r="A63" s="63"/>
      <c r="B63" s="412" t="s">
        <v>804</v>
      </c>
      <c r="C63" s="345"/>
      <c r="D63" s="42"/>
      <c r="E63" s="43"/>
      <c r="F63" s="44"/>
      <c r="G63" s="280"/>
      <c r="H63" s="280"/>
      <c r="I63" s="44"/>
      <c r="J63" s="44"/>
      <c r="K63" s="44"/>
      <c r="L63" s="44"/>
      <c r="M63" s="44"/>
      <c r="N63" s="14"/>
      <c r="O63" s="14"/>
      <c r="P63" s="14"/>
      <c r="Q63" s="14"/>
      <c r="R63" s="14"/>
      <c r="S63" s="14"/>
      <c r="T63" s="14"/>
      <c r="U63" s="14"/>
    </row>
    <row r="64" spans="1:31" ht="15">
      <c r="A64" s="63"/>
      <c r="B64" s="361" t="s">
        <v>857</v>
      </c>
      <c r="C64" s="345"/>
      <c r="D64" s="42"/>
      <c r="E64" s="43"/>
      <c r="F64" s="44"/>
      <c r="G64" s="280"/>
      <c r="H64" s="280"/>
      <c r="I64" s="44"/>
      <c r="J64" s="44"/>
      <c r="K64" s="44"/>
      <c r="L64" s="44"/>
      <c r="M64" s="44"/>
      <c r="N64" s="14"/>
      <c r="O64" s="14"/>
      <c r="P64" s="14"/>
      <c r="Q64" s="14"/>
      <c r="R64" s="14"/>
      <c r="S64" s="14"/>
      <c r="T64" s="14"/>
      <c r="U64" s="14"/>
    </row>
    <row r="65" spans="1:21">
      <c r="A65" s="45"/>
      <c r="B65" s="413" t="s">
        <v>799</v>
      </c>
      <c r="C65" s="345"/>
      <c r="D65" s="42"/>
      <c r="E65" s="43"/>
      <c r="F65" s="44"/>
      <c r="G65" s="280"/>
      <c r="H65" s="280"/>
      <c r="I65" s="44"/>
      <c r="J65" s="44"/>
      <c r="K65" s="44"/>
      <c r="L65" s="44"/>
      <c r="M65" s="44"/>
      <c r="N65" s="14"/>
      <c r="O65" s="14"/>
      <c r="P65" s="14"/>
      <c r="Q65" s="14"/>
      <c r="R65" s="14"/>
      <c r="S65" s="14"/>
      <c r="T65" s="14"/>
      <c r="U65" s="14"/>
    </row>
    <row r="66" spans="1:21">
      <c r="A66" s="45"/>
      <c r="B66" s="347" t="s">
        <v>429</v>
      </c>
      <c r="C66" s="325" t="s">
        <v>292</v>
      </c>
      <c r="D66" s="39"/>
      <c r="E66" s="40"/>
      <c r="F66" s="253">
        <f>+E66*D66</f>
        <v>0</v>
      </c>
      <c r="G66" s="271">
        <f>'Basis of Estimate'!$G$8</f>
        <v>43617</v>
      </c>
      <c r="H66" s="271">
        <f>'Basis of Estimate'!$E$8</f>
        <v>43800</v>
      </c>
      <c r="I66" s="232">
        <f>VLOOKUP(G66,'Cost Indices'!$R$28:$S$1262,2)</f>
        <v>176.77636123196373</v>
      </c>
      <c r="J66" s="232">
        <f>VLOOKUP(H66,'Cost Indices'!$R$28:$S$1262,2)</f>
        <v>178.55150691465684</v>
      </c>
      <c r="K66" s="233">
        <f>(J66-I66)/I66</f>
        <v>1.0041759375077211E-2</v>
      </c>
      <c r="L66" s="234">
        <f>E66*(1+K66)</f>
        <v>0</v>
      </c>
      <c r="M66" s="235">
        <f>+L66*D66</f>
        <v>0</v>
      </c>
      <c r="N66" s="155">
        <v>0</v>
      </c>
      <c r="O66" s="156">
        <f>M66*N66</f>
        <v>0</v>
      </c>
      <c r="P66" s="154">
        <f>M66+O66</f>
        <v>0</v>
      </c>
      <c r="Q66" s="155">
        <v>0</v>
      </c>
      <c r="R66" s="157">
        <f>P66*Q66</f>
        <v>0</v>
      </c>
      <c r="S66" s="154">
        <f>P66+R66</f>
        <v>0</v>
      </c>
      <c r="T66" s="152"/>
      <c r="U66" s="152"/>
    </row>
    <row r="67" spans="1:21">
      <c r="A67" s="45"/>
      <c r="B67" s="347" t="s">
        <v>800</v>
      </c>
      <c r="C67" s="325" t="s">
        <v>292</v>
      </c>
      <c r="D67" s="39"/>
      <c r="E67" s="40"/>
      <c r="F67" s="253">
        <f>+E67*D67</f>
        <v>0</v>
      </c>
      <c r="G67" s="271">
        <f>'Basis of Estimate'!$G$8</f>
        <v>43617</v>
      </c>
      <c r="H67" s="271">
        <f>'Basis of Estimate'!$E$8</f>
        <v>43800</v>
      </c>
      <c r="I67" s="232">
        <f>VLOOKUP(G67,'Cost Indices'!$R$28:$S$1262,2)</f>
        <v>176.77636123196373</v>
      </c>
      <c r="J67" s="232">
        <f>VLOOKUP(H67,'Cost Indices'!$R$28:$S$1262,2)</f>
        <v>178.55150691465684</v>
      </c>
      <c r="K67" s="233">
        <f>(J67-I67)/I67</f>
        <v>1.0041759375077211E-2</v>
      </c>
      <c r="L67" s="234">
        <f>E67*(1+K67)</f>
        <v>0</v>
      </c>
      <c r="M67" s="235">
        <f>+L67*D67</f>
        <v>0</v>
      </c>
      <c r="N67" s="155">
        <v>0</v>
      </c>
      <c r="O67" s="156">
        <f>M67*N67</f>
        <v>0</v>
      </c>
      <c r="P67" s="154">
        <f>M67+O67</f>
        <v>0</v>
      </c>
      <c r="Q67" s="155">
        <v>0</v>
      </c>
      <c r="R67" s="157">
        <f>P67*Q67</f>
        <v>0</v>
      </c>
      <c r="S67" s="154">
        <f>P67+R67</f>
        <v>0</v>
      </c>
      <c r="T67" s="152"/>
      <c r="U67" s="152"/>
    </row>
    <row r="68" spans="1:21">
      <c r="A68" s="45"/>
      <c r="B68" s="347" t="s">
        <v>801</v>
      </c>
      <c r="C68" s="325" t="s">
        <v>292</v>
      </c>
      <c r="D68" s="39"/>
      <c r="E68" s="40"/>
      <c r="F68" s="253">
        <f>+E68*D68</f>
        <v>0</v>
      </c>
      <c r="G68" s="271">
        <f>'Basis of Estimate'!$G$8</f>
        <v>43617</v>
      </c>
      <c r="H68" s="271">
        <f>'Basis of Estimate'!$E$8</f>
        <v>43800</v>
      </c>
      <c r="I68" s="232">
        <f>VLOOKUP(G68,'Cost Indices'!$R$28:$S$1262,2)</f>
        <v>176.77636123196373</v>
      </c>
      <c r="J68" s="232">
        <f>VLOOKUP(H68,'Cost Indices'!$R$28:$S$1262,2)</f>
        <v>178.55150691465684</v>
      </c>
      <c r="K68" s="233">
        <f>(J68-I68)/I68</f>
        <v>1.0041759375077211E-2</v>
      </c>
      <c r="L68" s="234">
        <f>E68*(1+K68)</f>
        <v>0</v>
      </c>
      <c r="M68" s="235">
        <f>+L68*D68</f>
        <v>0</v>
      </c>
      <c r="N68" s="155">
        <v>0</v>
      </c>
      <c r="O68" s="156">
        <f>M68*N68</f>
        <v>0</v>
      </c>
      <c r="P68" s="154">
        <f>M68+O68</f>
        <v>0</v>
      </c>
      <c r="Q68" s="155">
        <v>0</v>
      </c>
      <c r="R68" s="157">
        <f>P68*Q68</f>
        <v>0</v>
      </c>
      <c r="S68" s="154">
        <f>P68+R68</f>
        <v>0</v>
      </c>
      <c r="T68" s="152"/>
      <c r="U68" s="152"/>
    </row>
    <row r="69" spans="1:21" ht="31.5">
      <c r="A69" s="81"/>
      <c r="B69" s="342" t="s">
        <v>690</v>
      </c>
      <c r="C69" s="345"/>
      <c r="D69" s="42"/>
      <c r="E69" s="43"/>
      <c r="F69" s="44"/>
      <c r="G69" s="280"/>
      <c r="H69" s="280"/>
      <c r="I69" s="44"/>
      <c r="J69" s="44"/>
      <c r="K69" s="44"/>
      <c r="L69" s="44"/>
      <c r="M69" s="44"/>
      <c r="N69" s="14"/>
      <c r="O69" s="14"/>
      <c r="P69" s="14"/>
      <c r="Q69" s="14"/>
      <c r="R69" s="14"/>
      <c r="S69" s="14"/>
      <c r="T69" s="14"/>
      <c r="U69" s="14"/>
    </row>
    <row r="70" spans="1:21" ht="15">
      <c r="A70" s="63"/>
      <c r="B70" s="361" t="s">
        <v>715</v>
      </c>
      <c r="C70" s="345"/>
      <c r="D70" s="42"/>
      <c r="E70" s="43"/>
      <c r="F70" s="44"/>
      <c r="G70" s="280"/>
      <c r="H70" s="280"/>
      <c r="I70" s="44"/>
      <c r="J70" s="44"/>
      <c r="K70" s="44"/>
      <c r="L70" s="44"/>
      <c r="M70" s="44"/>
      <c r="N70" s="14"/>
      <c r="O70" s="14"/>
      <c r="P70" s="14"/>
      <c r="Q70" s="14"/>
      <c r="R70" s="14"/>
      <c r="S70" s="14"/>
      <c r="T70" s="14"/>
      <c r="U70" s="14"/>
    </row>
    <row r="71" spans="1:21" ht="25.5">
      <c r="A71" s="45"/>
      <c r="B71" s="349" t="s">
        <v>684</v>
      </c>
      <c r="C71" s="325" t="s">
        <v>293</v>
      </c>
      <c r="D71" s="46"/>
      <c r="E71" s="47"/>
      <c r="F71" s="253">
        <f>+E71*D71</f>
        <v>0</v>
      </c>
      <c r="G71" s="271">
        <f>'Basis of Estimate'!$G$8</f>
        <v>43617</v>
      </c>
      <c r="H71" s="271">
        <f>'Basis of Estimate'!$E$8</f>
        <v>43800</v>
      </c>
      <c r="I71" s="232">
        <f>VLOOKUP(G71,'Cost Indices'!$R$28:$S$1262,2)</f>
        <v>176.77636123196373</v>
      </c>
      <c r="J71" s="232">
        <f>VLOOKUP(H71,'Cost Indices'!$R$28:$S$1262,2)</f>
        <v>178.55150691465684</v>
      </c>
      <c r="K71" s="233">
        <f>(J71-I71)/I71</f>
        <v>1.0041759375077211E-2</v>
      </c>
      <c r="L71" s="234">
        <f>E71*(1+K71)</f>
        <v>0</v>
      </c>
      <c r="M71" s="235">
        <f>+L71*D71</f>
        <v>0</v>
      </c>
      <c r="N71" s="155">
        <v>0</v>
      </c>
      <c r="O71" s="156">
        <f>M71*N71</f>
        <v>0</v>
      </c>
      <c r="P71" s="154">
        <f>M71+O71</f>
        <v>0</v>
      </c>
      <c r="Q71" s="155">
        <v>0</v>
      </c>
      <c r="R71" s="157">
        <f>P71*Q71</f>
        <v>0</v>
      </c>
      <c r="S71" s="154">
        <f>P71+R71</f>
        <v>0</v>
      </c>
      <c r="T71" s="152"/>
      <c r="U71" s="152"/>
    </row>
    <row r="72" spans="1:21" ht="25.5">
      <c r="A72" s="45"/>
      <c r="B72" s="349" t="s">
        <v>685</v>
      </c>
      <c r="C72" s="325" t="s">
        <v>292</v>
      </c>
      <c r="D72" s="46"/>
      <c r="E72" s="47"/>
      <c r="F72" s="253">
        <f>+E72*D72</f>
        <v>0</v>
      </c>
      <c r="G72" s="271">
        <f>'Basis of Estimate'!$G$8</f>
        <v>43617</v>
      </c>
      <c r="H72" s="271">
        <f>'Basis of Estimate'!$E$8</f>
        <v>43800</v>
      </c>
      <c r="I72" s="232">
        <f>VLOOKUP(G72,'Cost Indices'!$R$28:$S$1262,2)</f>
        <v>176.77636123196373</v>
      </c>
      <c r="J72" s="232">
        <f>VLOOKUP(H72,'Cost Indices'!$R$28:$S$1262,2)</f>
        <v>178.55150691465684</v>
      </c>
      <c r="K72" s="233">
        <f>(J72-I72)/I72</f>
        <v>1.0041759375077211E-2</v>
      </c>
      <c r="L72" s="234">
        <f>E72*(1+K72)</f>
        <v>0</v>
      </c>
      <c r="M72" s="235">
        <f>+L72*D72</f>
        <v>0</v>
      </c>
      <c r="N72" s="155">
        <v>0</v>
      </c>
      <c r="O72" s="156">
        <f>M72*N72</f>
        <v>0</v>
      </c>
      <c r="P72" s="154">
        <f>M72+O72</f>
        <v>0</v>
      </c>
      <c r="Q72" s="155">
        <v>0</v>
      </c>
      <c r="R72" s="157">
        <f>P72*Q72</f>
        <v>0</v>
      </c>
      <c r="S72" s="154">
        <f>P72+R72</f>
        <v>0</v>
      </c>
      <c r="T72" s="152"/>
      <c r="U72" s="152"/>
    </row>
    <row r="73" spans="1:21" ht="25.5">
      <c r="A73" s="45"/>
      <c r="B73" s="349" t="s">
        <v>686</v>
      </c>
      <c r="C73" s="325" t="s">
        <v>293</v>
      </c>
      <c r="D73" s="46"/>
      <c r="E73" s="47"/>
      <c r="F73" s="253">
        <f>+E73*D73</f>
        <v>0</v>
      </c>
      <c r="G73" s="271">
        <f>'Basis of Estimate'!$G$8</f>
        <v>43617</v>
      </c>
      <c r="H73" s="271">
        <f>'Basis of Estimate'!$E$8</f>
        <v>43800</v>
      </c>
      <c r="I73" s="232">
        <f>VLOOKUP(G73,'Cost Indices'!$R$28:$S$1262,2)</f>
        <v>176.77636123196373</v>
      </c>
      <c r="J73" s="232">
        <f>VLOOKUP(H73,'Cost Indices'!$R$28:$S$1262,2)</f>
        <v>178.55150691465684</v>
      </c>
      <c r="K73" s="233">
        <f>(J73-I73)/I73</f>
        <v>1.0041759375077211E-2</v>
      </c>
      <c r="L73" s="234">
        <f>E73*(1+K73)</f>
        <v>0</v>
      </c>
      <c r="M73" s="235">
        <f>+L73*D73</f>
        <v>0</v>
      </c>
      <c r="N73" s="155">
        <v>0</v>
      </c>
      <c r="O73" s="156">
        <f>M73*N73</f>
        <v>0</v>
      </c>
      <c r="P73" s="154">
        <f>M73+O73</f>
        <v>0</v>
      </c>
      <c r="Q73" s="155">
        <v>0</v>
      </c>
      <c r="R73" s="157">
        <f>P73*Q73</f>
        <v>0</v>
      </c>
      <c r="S73" s="154">
        <f>P73+R73</f>
        <v>0</v>
      </c>
      <c r="T73" s="152"/>
      <c r="U73" s="152"/>
    </row>
    <row r="74" spans="1:21" ht="15">
      <c r="A74" s="345"/>
      <c r="B74" s="361" t="s">
        <v>716</v>
      </c>
      <c r="C74" s="345"/>
      <c r="D74" s="42"/>
      <c r="E74" s="43"/>
      <c r="F74" s="44"/>
      <c r="G74" s="280"/>
      <c r="H74" s="280"/>
      <c r="I74" s="44"/>
      <c r="J74" s="44"/>
      <c r="K74" s="44"/>
      <c r="L74" s="44"/>
      <c r="M74" s="44"/>
      <c r="N74" s="14"/>
      <c r="O74" s="14"/>
      <c r="P74" s="14"/>
      <c r="Q74" s="14"/>
      <c r="R74" s="14"/>
      <c r="S74" s="14"/>
      <c r="T74" s="14"/>
      <c r="U74" s="14"/>
    </row>
    <row r="75" spans="1:21" ht="25.5">
      <c r="A75" s="45"/>
      <c r="B75" s="349" t="s">
        <v>687</v>
      </c>
      <c r="C75" s="325" t="s">
        <v>293</v>
      </c>
      <c r="D75" s="46"/>
      <c r="E75" s="47"/>
      <c r="F75" s="253">
        <f>+E75*D75</f>
        <v>0</v>
      </c>
      <c r="G75" s="271">
        <f>'Basis of Estimate'!$G$8</f>
        <v>43617</v>
      </c>
      <c r="H75" s="271">
        <f>'Basis of Estimate'!$E$8</f>
        <v>43800</v>
      </c>
      <c r="I75" s="232">
        <f>VLOOKUP(G75,'Cost Indices'!$R$28:$S$1262,2)</f>
        <v>176.77636123196373</v>
      </c>
      <c r="J75" s="232">
        <f>VLOOKUP(H75,'Cost Indices'!$R$28:$S$1262,2)</f>
        <v>178.55150691465684</v>
      </c>
      <c r="K75" s="233">
        <f>(J75-I75)/I75</f>
        <v>1.0041759375077211E-2</v>
      </c>
      <c r="L75" s="234">
        <f>E75*(1+K75)</f>
        <v>0</v>
      </c>
      <c r="M75" s="235">
        <f>+L75*D75</f>
        <v>0</v>
      </c>
      <c r="N75" s="155">
        <v>0</v>
      </c>
      <c r="O75" s="156">
        <f>M75*N75</f>
        <v>0</v>
      </c>
      <c r="P75" s="154">
        <f>M75+O75</f>
        <v>0</v>
      </c>
      <c r="Q75" s="155">
        <v>0</v>
      </c>
      <c r="R75" s="157">
        <f>P75*Q75</f>
        <v>0</v>
      </c>
      <c r="S75" s="154">
        <f>P75+R75</f>
        <v>0</v>
      </c>
      <c r="T75" s="152"/>
      <c r="U75" s="152"/>
    </row>
    <row r="76" spans="1:21" ht="25.5">
      <c r="A76" s="45"/>
      <c r="B76" s="349" t="s">
        <v>688</v>
      </c>
      <c r="C76" s="325" t="s">
        <v>292</v>
      </c>
      <c r="D76" s="46"/>
      <c r="E76" s="47"/>
      <c r="F76" s="253">
        <f>+E76*D76</f>
        <v>0</v>
      </c>
      <c r="G76" s="271">
        <f>'Basis of Estimate'!$G$8</f>
        <v>43617</v>
      </c>
      <c r="H76" s="271">
        <f>'Basis of Estimate'!$E$8</f>
        <v>43800</v>
      </c>
      <c r="I76" s="232">
        <f>VLOOKUP(G76,'Cost Indices'!$R$28:$S$1262,2)</f>
        <v>176.77636123196373</v>
      </c>
      <c r="J76" s="232">
        <f>VLOOKUP(H76,'Cost Indices'!$R$28:$S$1262,2)</f>
        <v>178.55150691465684</v>
      </c>
      <c r="K76" s="233">
        <f>(J76-I76)/I76</f>
        <v>1.0041759375077211E-2</v>
      </c>
      <c r="L76" s="234">
        <f>E76*(1+K76)</f>
        <v>0</v>
      </c>
      <c r="M76" s="235">
        <f>+L76*D76</f>
        <v>0</v>
      </c>
      <c r="N76" s="155">
        <v>0</v>
      </c>
      <c r="O76" s="156">
        <f>M76*N76</f>
        <v>0</v>
      </c>
      <c r="P76" s="154">
        <f>M76+O76</f>
        <v>0</v>
      </c>
      <c r="Q76" s="155">
        <v>0</v>
      </c>
      <c r="R76" s="157">
        <f>P76*Q76</f>
        <v>0</v>
      </c>
      <c r="S76" s="154">
        <f>P76+R76</f>
        <v>0</v>
      </c>
      <c r="T76" s="152"/>
      <c r="U76" s="152"/>
    </row>
    <row r="77" spans="1:21" ht="25.5">
      <c r="A77" s="45"/>
      <c r="B77" s="349" t="s">
        <v>689</v>
      </c>
      <c r="C77" s="325" t="s">
        <v>293</v>
      </c>
      <c r="D77" s="46"/>
      <c r="E77" s="47"/>
      <c r="F77" s="253">
        <f>+E77*D77</f>
        <v>0</v>
      </c>
      <c r="G77" s="271">
        <f>'Basis of Estimate'!$G$8</f>
        <v>43617</v>
      </c>
      <c r="H77" s="271">
        <f>'Basis of Estimate'!$E$8</f>
        <v>43800</v>
      </c>
      <c r="I77" s="232">
        <f>VLOOKUP(G77,'Cost Indices'!$R$28:$S$1262,2)</f>
        <v>176.77636123196373</v>
      </c>
      <c r="J77" s="232">
        <f>VLOOKUP(H77,'Cost Indices'!$R$28:$S$1262,2)</f>
        <v>178.55150691465684</v>
      </c>
      <c r="K77" s="233">
        <f>(J77-I77)/I77</f>
        <v>1.0041759375077211E-2</v>
      </c>
      <c r="L77" s="234">
        <f>E77*(1+K77)</f>
        <v>0</v>
      </c>
      <c r="M77" s="235">
        <f>+L77*D77</f>
        <v>0</v>
      </c>
      <c r="N77" s="155">
        <v>0</v>
      </c>
      <c r="O77" s="156">
        <f>M77*N77</f>
        <v>0</v>
      </c>
      <c r="P77" s="154">
        <f>M77+O77</f>
        <v>0</v>
      </c>
      <c r="Q77" s="155">
        <v>0</v>
      </c>
      <c r="R77" s="157">
        <f>P77*Q77</f>
        <v>0</v>
      </c>
      <c r="S77" s="154">
        <f>P77+R77</f>
        <v>0</v>
      </c>
      <c r="T77" s="152"/>
      <c r="U77" s="152"/>
    </row>
    <row r="78" spans="1:21" ht="15">
      <c r="A78" s="345"/>
      <c r="B78" s="361" t="s">
        <v>137</v>
      </c>
      <c r="C78" s="345"/>
      <c r="D78" s="42"/>
      <c r="E78" s="43"/>
      <c r="F78" s="44"/>
      <c r="G78" s="280"/>
      <c r="H78" s="280"/>
      <c r="I78" s="44"/>
      <c r="J78" s="44"/>
      <c r="K78" s="44"/>
      <c r="L78" s="44"/>
      <c r="M78" s="44"/>
      <c r="N78" s="14"/>
      <c r="O78" s="14"/>
      <c r="P78" s="14"/>
      <c r="Q78" s="14"/>
      <c r="R78" s="14"/>
      <c r="S78" s="14"/>
      <c r="T78" s="14"/>
      <c r="U78" s="14"/>
    </row>
    <row r="79" spans="1:21" s="139" customFormat="1">
      <c r="A79" s="90"/>
      <c r="B79" s="349" t="s">
        <v>138</v>
      </c>
      <c r="C79" s="45" t="s">
        <v>292</v>
      </c>
      <c r="D79" s="46"/>
      <c r="E79" s="47"/>
      <c r="F79" s="253">
        <f>+E79*D79</f>
        <v>0</v>
      </c>
      <c r="G79" s="271">
        <f>'Basis of Estimate'!$G$8</f>
        <v>43617</v>
      </c>
      <c r="H79" s="271">
        <f>'Basis of Estimate'!$E$8</f>
        <v>43800</v>
      </c>
      <c r="I79" s="232">
        <f>VLOOKUP(G79,'Cost Indices'!$R$28:$S$1262,2)</f>
        <v>176.77636123196373</v>
      </c>
      <c r="J79" s="232">
        <f>VLOOKUP(H79,'Cost Indices'!$R$28:$S$1262,2)</f>
        <v>178.55150691465684</v>
      </c>
      <c r="K79" s="233">
        <f>(J79-I79)/I79</f>
        <v>1.0041759375077211E-2</v>
      </c>
      <c r="L79" s="234">
        <f>E79*(1+K79)</f>
        <v>0</v>
      </c>
      <c r="M79" s="235">
        <f>+L79*D79</f>
        <v>0</v>
      </c>
      <c r="N79" s="155">
        <v>0</v>
      </c>
      <c r="O79" s="156">
        <f>M79*N79</f>
        <v>0</v>
      </c>
      <c r="P79" s="154">
        <f>M79+O79</f>
        <v>0</v>
      </c>
      <c r="Q79" s="155">
        <v>0</v>
      </c>
      <c r="R79" s="157">
        <f>P79*Q79</f>
        <v>0</v>
      </c>
      <c r="S79" s="154">
        <f>P79+R79</f>
        <v>0</v>
      </c>
      <c r="T79" s="152"/>
      <c r="U79" s="152"/>
    </row>
    <row r="80" spans="1:21" s="139" customFormat="1">
      <c r="A80" s="140"/>
      <c r="B80" s="349" t="s">
        <v>138</v>
      </c>
      <c r="C80" s="45" t="s">
        <v>292</v>
      </c>
      <c r="D80" s="46"/>
      <c r="E80" s="47"/>
      <c r="F80" s="253">
        <f>+E80*D80</f>
        <v>0</v>
      </c>
      <c r="G80" s="271">
        <f>'Basis of Estimate'!$G$8</f>
        <v>43617</v>
      </c>
      <c r="H80" s="271">
        <f>'Basis of Estimate'!$E$8</f>
        <v>43800</v>
      </c>
      <c r="I80" s="232">
        <f>VLOOKUP(G80,'Cost Indices'!$R$28:$S$1262,2)</f>
        <v>176.77636123196373</v>
      </c>
      <c r="J80" s="232">
        <f>VLOOKUP(H80,'Cost Indices'!$R$28:$S$1262,2)</f>
        <v>178.55150691465684</v>
      </c>
      <c r="K80" s="233">
        <f>(J80-I80)/I80</f>
        <v>1.0041759375077211E-2</v>
      </c>
      <c r="L80" s="234">
        <f>E80*(1+K80)</f>
        <v>0</v>
      </c>
      <c r="M80" s="235">
        <f>+L80*D80</f>
        <v>0</v>
      </c>
      <c r="N80" s="155">
        <v>0</v>
      </c>
      <c r="O80" s="156">
        <f>M80*N80</f>
        <v>0</v>
      </c>
      <c r="P80" s="154">
        <f>M80+O80</f>
        <v>0</v>
      </c>
      <c r="Q80" s="155">
        <v>0</v>
      </c>
      <c r="R80" s="157">
        <f>P80*Q80</f>
        <v>0</v>
      </c>
      <c r="S80" s="154">
        <f>P80+R80</f>
        <v>0</v>
      </c>
      <c r="T80" s="152"/>
      <c r="U80" s="152"/>
    </row>
    <row r="81" spans="1:21" s="139" customFormat="1" ht="15">
      <c r="A81" s="345"/>
      <c r="B81" s="361" t="s">
        <v>717</v>
      </c>
      <c r="C81" s="345"/>
      <c r="D81" s="42"/>
      <c r="E81" s="43"/>
      <c r="F81" s="44"/>
      <c r="G81" s="280"/>
      <c r="H81" s="280"/>
      <c r="I81" s="44"/>
      <c r="J81" s="44"/>
      <c r="K81" s="44"/>
      <c r="L81" s="44"/>
      <c r="M81" s="44"/>
      <c r="N81" s="14"/>
      <c r="O81" s="14"/>
      <c r="P81" s="14"/>
      <c r="Q81" s="14"/>
      <c r="R81" s="14"/>
      <c r="S81" s="14"/>
      <c r="T81" s="14"/>
      <c r="U81" s="14"/>
    </row>
    <row r="82" spans="1:21">
      <c r="A82" s="140"/>
      <c r="B82" s="348" t="s">
        <v>3</v>
      </c>
      <c r="C82" s="325" t="s">
        <v>344</v>
      </c>
      <c r="D82" s="46"/>
      <c r="E82" s="47"/>
      <c r="F82" s="253">
        <f>+E82*D82</f>
        <v>0</v>
      </c>
      <c r="G82" s="271">
        <f>'Basis of Estimate'!$G$8</f>
        <v>43617</v>
      </c>
      <c r="H82" s="271">
        <f>'Basis of Estimate'!$E$8</f>
        <v>43800</v>
      </c>
      <c r="I82" s="232">
        <f>VLOOKUP(G82,'Cost Indices'!$R$28:$S$1262,2)</f>
        <v>176.77636123196373</v>
      </c>
      <c r="J82" s="232">
        <f>VLOOKUP(H82,'Cost Indices'!$R$28:$S$1262,2)</f>
        <v>178.55150691465684</v>
      </c>
      <c r="K82" s="233">
        <f>(J82-I82)/I82</f>
        <v>1.0041759375077211E-2</v>
      </c>
      <c r="L82" s="234">
        <f>E82*(1+K82)</f>
        <v>0</v>
      </c>
      <c r="M82" s="235">
        <f>+L82*D82</f>
        <v>0</v>
      </c>
      <c r="N82" s="155">
        <v>0</v>
      </c>
      <c r="O82" s="156">
        <f>M82*N82</f>
        <v>0</v>
      </c>
      <c r="P82" s="154">
        <f>M82+O82</f>
        <v>0</v>
      </c>
      <c r="Q82" s="155">
        <v>0</v>
      </c>
      <c r="R82" s="157">
        <f>P82*Q82</f>
        <v>0</v>
      </c>
      <c r="S82" s="154">
        <f>P82+R82</f>
        <v>0</v>
      </c>
      <c r="T82" s="152"/>
      <c r="U82" s="152"/>
    </row>
    <row r="83" spans="1:21" ht="15.75">
      <c r="A83" s="345"/>
      <c r="B83" s="342" t="s">
        <v>184</v>
      </c>
      <c r="C83" s="345"/>
      <c r="D83" s="42"/>
      <c r="E83" s="43"/>
      <c r="F83" s="44"/>
      <c r="G83" s="280"/>
      <c r="H83" s="280"/>
      <c r="I83" s="44"/>
      <c r="J83" s="44"/>
      <c r="K83" s="44"/>
      <c r="L83" s="44"/>
      <c r="M83" s="44"/>
      <c r="N83" s="14"/>
      <c r="O83" s="14"/>
      <c r="P83" s="14"/>
      <c r="Q83" s="14"/>
      <c r="R83" s="14"/>
      <c r="S83" s="14"/>
      <c r="T83" s="14"/>
      <c r="U83" s="14"/>
    </row>
    <row r="84" spans="1:21" ht="15">
      <c r="A84" s="345"/>
      <c r="B84" s="361" t="s">
        <v>297</v>
      </c>
      <c r="C84" s="345"/>
      <c r="D84" s="42"/>
      <c r="E84" s="43"/>
      <c r="F84" s="44"/>
      <c r="G84" s="280"/>
      <c r="H84" s="280"/>
      <c r="I84" s="44"/>
      <c r="J84" s="44"/>
      <c r="K84" s="44"/>
      <c r="L84" s="44"/>
      <c r="M84" s="44"/>
      <c r="N84" s="14"/>
      <c r="O84" s="14"/>
      <c r="P84" s="14"/>
      <c r="Q84" s="14"/>
      <c r="R84" s="14"/>
      <c r="S84" s="14"/>
      <c r="T84" s="14"/>
      <c r="U84" s="14"/>
    </row>
    <row r="85" spans="1:21" s="139" customFormat="1" ht="25.5">
      <c r="A85" s="140"/>
      <c r="B85" s="411" t="s">
        <v>856</v>
      </c>
      <c r="C85" s="325" t="s">
        <v>293</v>
      </c>
      <c r="D85" s="46"/>
      <c r="E85" s="47"/>
      <c r="F85" s="253">
        <f>+E85*D85</f>
        <v>0</v>
      </c>
      <c r="G85" s="271">
        <f>'Basis of Estimate'!$G$8</f>
        <v>43617</v>
      </c>
      <c r="H85" s="271">
        <f>'Basis of Estimate'!$E$8</f>
        <v>43800</v>
      </c>
      <c r="I85" s="232">
        <f>VLOOKUP(G85,'Cost Indices'!$R$28:$S$1262,2)</f>
        <v>176.77636123196373</v>
      </c>
      <c r="J85" s="232">
        <f>VLOOKUP(H85,'Cost Indices'!$R$28:$S$1262,2)</f>
        <v>178.55150691465684</v>
      </c>
      <c r="K85" s="233">
        <f>(J85-I85)/I85</f>
        <v>1.0041759375077211E-2</v>
      </c>
      <c r="L85" s="234">
        <f>E85*(1+K85)</f>
        <v>0</v>
      </c>
      <c r="M85" s="235">
        <f>+L85*D85</f>
        <v>0</v>
      </c>
      <c r="N85" s="155">
        <v>0</v>
      </c>
      <c r="O85" s="156">
        <f>M85*N85</f>
        <v>0</v>
      </c>
      <c r="P85" s="154">
        <f>M85+O85</f>
        <v>0</v>
      </c>
      <c r="Q85" s="155">
        <v>0</v>
      </c>
      <c r="R85" s="157">
        <f>P85*Q85</f>
        <v>0</v>
      </c>
      <c r="S85" s="154">
        <f>P85+R85</f>
        <v>0</v>
      </c>
      <c r="T85" s="152"/>
      <c r="U85" s="152"/>
    </row>
    <row r="86" spans="1:21" ht="15.75">
      <c r="A86" s="81"/>
      <c r="B86" s="342" t="s">
        <v>7</v>
      </c>
      <c r="C86" s="345"/>
      <c r="D86" s="42"/>
      <c r="E86" s="43"/>
      <c r="F86" s="44"/>
      <c r="G86" s="280"/>
      <c r="H86" s="280"/>
      <c r="I86" s="44"/>
      <c r="J86" s="44"/>
      <c r="K86" s="44"/>
      <c r="L86" s="44"/>
      <c r="M86" s="44"/>
      <c r="N86" s="14"/>
      <c r="O86" s="14"/>
      <c r="P86" s="14"/>
      <c r="Q86" s="14"/>
      <c r="R86" s="14"/>
      <c r="S86" s="14"/>
      <c r="T86" s="14"/>
      <c r="U86" s="14"/>
    </row>
    <row r="87" spans="1:21" ht="25.5">
      <c r="A87" s="45"/>
      <c r="B87" s="347" t="s">
        <v>475</v>
      </c>
      <c r="C87" s="325" t="s">
        <v>290</v>
      </c>
      <c r="D87" s="39"/>
      <c r="E87" s="36"/>
      <c r="F87" s="22">
        <f>+E87*D87</f>
        <v>0</v>
      </c>
      <c r="G87" s="271">
        <f>'Basis of Estimate'!$G$8</f>
        <v>43617</v>
      </c>
      <c r="H87" s="271">
        <f>'Basis of Estimate'!$E$8</f>
        <v>43800</v>
      </c>
      <c r="I87" s="232">
        <f>VLOOKUP(G87,'Cost Indices'!$R$28:$S$1262,2)</f>
        <v>176.77636123196373</v>
      </c>
      <c r="J87" s="232">
        <f>VLOOKUP(H87,'Cost Indices'!$R$28:$S$1262,2)</f>
        <v>178.55150691465684</v>
      </c>
      <c r="K87" s="233">
        <f>(J87-I87)/I87</f>
        <v>1.0041759375077211E-2</v>
      </c>
      <c r="L87" s="234">
        <f>E87*(1+K87)</f>
        <v>0</v>
      </c>
      <c r="M87" s="235">
        <f>+L87*D87</f>
        <v>0</v>
      </c>
      <c r="N87" s="155">
        <v>0</v>
      </c>
      <c r="O87" s="156">
        <f>M87*N87</f>
        <v>0</v>
      </c>
      <c r="P87" s="154">
        <f>M87+O87</f>
        <v>0</v>
      </c>
      <c r="Q87" s="155">
        <v>0</v>
      </c>
      <c r="R87" s="157">
        <f>P87*Q87</f>
        <v>0</v>
      </c>
      <c r="S87" s="154">
        <f>P87+R87</f>
        <v>0</v>
      </c>
      <c r="T87" s="152"/>
      <c r="U87" s="152"/>
    </row>
    <row r="88" spans="1:21" ht="25.5">
      <c r="A88" s="45"/>
      <c r="B88" s="347" t="s">
        <v>476</v>
      </c>
      <c r="C88" s="325" t="s">
        <v>290</v>
      </c>
      <c r="D88" s="39"/>
      <c r="E88" s="36"/>
      <c r="F88" s="22">
        <f>+E88*D88</f>
        <v>0</v>
      </c>
      <c r="G88" s="271">
        <f>'Basis of Estimate'!$G$8</f>
        <v>43617</v>
      </c>
      <c r="H88" s="271">
        <f>'Basis of Estimate'!$E$8</f>
        <v>43800</v>
      </c>
      <c r="I88" s="232">
        <f>VLOOKUP(G88,'Cost Indices'!$R$28:$S$1262,2)</f>
        <v>176.77636123196373</v>
      </c>
      <c r="J88" s="232">
        <f>VLOOKUP(H88,'Cost Indices'!$R$28:$S$1262,2)</f>
        <v>178.55150691465684</v>
      </c>
      <c r="K88" s="233">
        <f>(J88-I88)/I88</f>
        <v>1.0041759375077211E-2</v>
      </c>
      <c r="L88" s="234">
        <f>E88*(1+K88)</f>
        <v>0</v>
      </c>
      <c r="M88" s="235">
        <f>+L88*D88</f>
        <v>0</v>
      </c>
      <c r="N88" s="155">
        <v>0</v>
      </c>
      <c r="O88" s="156">
        <f>M88*N88</f>
        <v>0</v>
      </c>
      <c r="P88" s="154">
        <f>M88+O88</f>
        <v>0</v>
      </c>
      <c r="Q88" s="155">
        <v>0</v>
      </c>
      <c r="R88" s="157">
        <f>P88*Q88</f>
        <v>0</v>
      </c>
      <c r="S88" s="154">
        <f>P88+R88</f>
        <v>0</v>
      </c>
      <c r="T88" s="152"/>
      <c r="U88" s="152"/>
    </row>
    <row r="89" spans="1:21" ht="25.5">
      <c r="A89" s="45"/>
      <c r="B89" s="349" t="s">
        <v>140</v>
      </c>
      <c r="C89" s="325" t="s">
        <v>290</v>
      </c>
      <c r="D89" s="39"/>
      <c r="E89" s="36"/>
      <c r="F89" s="22">
        <f>+E89*D89</f>
        <v>0</v>
      </c>
      <c r="G89" s="271">
        <f>'Basis of Estimate'!$G$8</f>
        <v>43617</v>
      </c>
      <c r="H89" s="271">
        <f>'Basis of Estimate'!$E$8</f>
        <v>43800</v>
      </c>
      <c r="I89" s="232">
        <f>VLOOKUP(G89,'Cost Indices'!$R$28:$S$1262,2)</f>
        <v>176.77636123196373</v>
      </c>
      <c r="J89" s="232">
        <f>VLOOKUP(H89,'Cost Indices'!$R$28:$S$1262,2)</f>
        <v>178.55150691465684</v>
      </c>
      <c r="K89" s="233">
        <f>(J89-I89)/I89</f>
        <v>1.0041759375077211E-2</v>
      </c>
      <c r="L89" s="234">
        <f>E89*(1+K89)</f>
        <v>0</v>
      </c>
      <c r="M89" s="235">
        <f>+L89*D89</f>
        <v>0</v>
      </c>
      <c r="N89" s="155">
        <v>0</v>
      </c>
      <c r="O89" s="156">
        <f>M89*N89</f>
        <v>0</v>
      </c>
      <c r="P89" s="154">
        <f>M89+O89</f>
        <v>0</v>
      </c>
      <c r="Q89" s="155">
        <v>0</v>
      </c>
      <c r="R89" s="157">
        <f>P89*Q89</f>
        <v>0</v>
      </c>
      <c r="S89" s="154">
        <f>P89+R89</f>
        <v>0</v>
      </c>
      <c r="T89" s="152"/>
      <c r="U89" s="152"/>
    </row>
    <row r="90" spans="1:21" ht="15.75">
      <c r="A90" s="81"/>
      <c r="B90" s="342" t="s">
        <v>185</v>
      </c>
      <c r="C90" s="345"/>
      <c r="D90" s="42"/>
      <c r="E90" s="43"/>
      <c r="F90" s="44"/>
      <c r="G90" s="280"/>
      <c r="H90" s="280"/>
      <c r="I90" s="44"/>
      <c r="J90" s="44"/>
      <c r="K90" s="44"/>
      <c r="L90" s="44"/>
      <c r="M90" s="44"/>
      <c r="N90" s="14"/>
      <c r="O90" s="14"/>
      <c r="P90" s="14"/>
      <c r="Q90" s="14"/>
      <c r="R90" s="14"/>
      <c r="S90" s="14"/>
      <c r="T90" s="14"/>
      <c r="U90" s="14"/>
    </row>
    <row r="91" spans="1:21">
      <c r="A91" s="45"/>
      <c r="B91" s="348" t="s">
        <v>5</v>
      </c>
      <c r="C91" s="325" t="s">
        <v>293</v>
      </c>
      <c r="D91" s="46"/>
      <c r="E91" s="47"/>
      <c r="F91" s="253">
        <f>+E91*D91</f>
        <v>0</v>
      </c>
      <c r="G91" s="271">
        <f>'Basis of Estimate'!$G$8</f>
        <v>43617</v>
      </c>
      <c r="H91" s="271">
        <f>'Basis of Estimate'!$E$8</f>
        <v>43800</v>
      </c>
      <c r="I91" s="232">
        <f>VLOOKUP(G91,'Cost Indices'!$R$28:$S$1262,2)</f>
        <v>176.77636123196373</v>
      </c>
      <c r="J91" s="232">
        <f>VLOOKUP(H91,'Cost Indices'!$R$28:$S$1262,2)</f>
        <v>178.55150691465684</v>
      </c>
      <c r="K91" s="233">
        <f>(J91-I91)/I91</f>
        <v>1.0041759375077211E-2</v>
      </c>
      <c r="L91" s="234">
        <f>E91*(1+K91)</f>
        <v>0</v>
      </c>
      <c r="M91" s="235">
        <f>+L91*D91</f>
        <v>0</v>
      </c>
      <c r="N91" s="155">
        <v>0</v>
      </c>
      <c r="O91" s="156">
        <f>M91*N91</f>
        <v>0</v>
      </c>
      <c r="P91" s="154">
        <f>M91+O91</f>
        <v>0</v>
      </c>
      <c r="Q91" s="155">
        <v>0</v>
      </c>
      <c r="R91" s="157">
        <f>P91*Q91</f>
        <v>0</v>
      </c>
      <c r="S91" s="154">
        <f>P91+R91</f>
        <v>0</v>
      </c>
      <c r="T91" s="152"/>
      <c r="U91" s="152"/>
    </row>
    <row r="92" spans="1:21" ht="25.5">
      <c r="A92" s="45"/>
      <c r="B92" s="348" t="s">
        <v>6</v>
      </c>
      <c r="C92" s="325" t="s">
        <v>293</v>
      </c>
      <c r="D92" s="46"/>
      <c r="E92" s="47"/>
      <c r="F92" s="253">
        <f>+E92*D92</f>
        <v>0</v>
      </c>
      <c r="G92" s="271">
        <f>'Basis of Estimate'!$G$8</f>
        <v>43617</v>
      </c>
      <c r="H92" s="271">
        <f>'Basis of Estimate'!$E$8</f>
        <v>43800</v>
      </c>
      <c r="I92" s="232">
        <f>VLOOKUP(G92,'Cost Indices'!$R$28:$S$1262,2)</f>
        <v>176.77636123196373</v>
      </c>
      <c r="J92" s="232">
        <f>VLOOKUP(H92,'Cost Indices'!$R$28:$S$1262,2)</f>
        <v>178.55150691465684</v>
      </c>
      <c r="K92" s="233">
        <f>(J92-I92)/I92</f>
        <v>1.0041759375077211E-2</v>
      </c>
      <c r="L92" s="234">
        <f>E92*(1+K92)</f>
        <v>0</v>
      </c>
      <c r="M92" s="235">
        <f>+L92*D92</f>
        <v>0</v>
      </c>
      <c r="N92" s="155">
        <v>0</v>
      </c>
      <c r="O92" s="156">
        <f>M92*N92</f>
        <v>0</v>
      </c>
      <c r="P92" s="154">
        <f>M92+O92</f>
        <v>0</v>
      </c>
      <c r="Q92" s="155">
        <v>0</v>
      </c>
      <c r="R92" s="157">
        <f>P92*Q92</f>
        <v>0</v>
      </c>
      <c r="S92" s="154">
        <f>P92+R92</f>
        <v>0</v>
      </c>
      <c r="T92" s="152"/>
      <c r="U92" s="152"/>
    </row>
    <row r="93" spans="1:21" ht="25.5">
      <c r="A93" s="45"/>
      <c r="B93" s="348" t="s">
        <v>724</v>
      </c>
      <c r="C93" s="325" t="s">
        <v>293</v>
      </c>
      <c r="D93" s="46"/>
      <c r="E93" s="47"/>
      <c r="F93" s="253">
        <f>+E93*D93</f>
        <v>0</v>
      </c>
      <c r="G93" s="271">
        <f>'Basis of Estimate'!$G$8</f>
        <v>43617</v>
      </c>
      <c r="H93" s="271">
        <f>'Basis of Estimate'!$E$8</f>
        <v>43800</v>
      </c>
      <c r="I93" s="232">
        <f>VLOOKUP(G93,'Cost Indices'!$R$28:$S$1262,2)</f>
        <v>176.77636123196373</v>
      </c>
      <c r="J93" s="232">
        <f>VLOOKUP(H93,'Cost Indices'!$R$28:$S$1262,2)</f>
        <v>178.55150691465684</v>
      </c>
      <c r="K93" s="233">
        <f>(J93-I93)/I93</f>
        <v>1.0041759375077211E-2</v>
      </c>
      <c r="L93" s="234">
        <f>E93*(1+K93)</f>
        <v>0</v>
      </c>
      <c r="M93" s="235">
        <f>+L93*D93</f>
        <v>0</v>
      </c>
      <c r="N93" s="155">
        <v>0</v>
      </c>
      <c r="O93" s="156">
        <f>M93*N93</f>
        <v>0</v>
      </c>
      <c r="P93" s="154">
        <f>M93+O93</f>
        <v>0</v>
      </c>
      <c r="Q93" s="155">
        <v>0</v>
      </c>
      <c r="R93" s="157">
        <f>P93*Q93</f>
        <v>0</v>
      </c>
      <c r="S93" s="154">
        <f>P93+R93</f>
        <v>0</v>
      </c>
      <c r="T93" s="152"/>
      <c r="U93" s="152"/>
    </row>
    <row r="94" spans="1:21" ht="25.5">
      <c r="A94" s="45"/>
      <c r="B94" s="348" t="s">
        <v>312</v>
      </c>
      <c r="C94" s="325" t="s">
        <v>293</v>
      </c>
      <c r="D94" s="46"/>
      <c r="E94" s="47"/>
      <c r="F94" s="253">
        <f>+E94*D94</f>
        <v>0</v>
      </c>
      <c r="G94" s="271">
        <f>'Basis of Estimate'!$G$8</f>
        <v>43617</v>
      </c>
      <c r="H94" s="271">
        <f>'Basis of Estimate'!$E$8</f>
        <v>43800</v>
      </c>
      <c r="I94" s="232">
        <f>VLOOKUP(G94,'Cost Indices'!$R$28:$S$1262,2)</f>
        <v>176.77636123196373</v>
      </c>
      <c r="J94" s="232">
        <f>VLOOKUP(H94,'Cost Indices'!$R$28:$S$1262,2)</f>
        <v>178.55150691465684</v>
      </c>
      <c r="K94" s="233">
        <f>(J94-I94)/I94</f>
        <v>1.0041759375077211E-2</v>
      </c>
      <c r="L94" s="234">
        <f>E94*(1+K94)</f>
        <v>0</v>
      </c>
      <c r="M94" s="235">
        <f>+L94*D94</f>
        <v>0</v>
      </c>
      <c r="N94" s="155">
        <v>0</v>
      </c>
      <c r="O94" s="156">
        <f>M94*N94</f>
        <v>0</v>
      </c>
      <c r="P94" s="154">
        <f>M94+O94</f>
        <v>0</v>
      </c>
      <c r="Q94" s="155">
        <v>0</v>
      </c>
      <c r="R94" s="157">
        <f>P94*Q94</f>
        <v>0</v>
      </c>
      <c r="S94" s="154">
        <f>P94+R94</f>
        <v>0</v>
      </c>
      <c r="T94" s="152"/>
      <c r="U94" s="152"/>
    </row>
    <row r="95" spans="1:21" s="139" customFormat="1">
      <c r="A95" s="45"/>
      <c r="B95" s="58"/>
      <c r="C95" s="45"/>
      <c r="D95" s="46"/>
      <c r="E95" s="47"/>
      <c r="F95" s="334"/>
      <c r="G95" s="335"/>
      <c r="H95" s="335"/>
      <c r="I95" s="336"/>
      <c r="J95" s="336"/>
      <c r="K95" s="233"/>
      <c r="L95" s="234"/>
      <c r="M95" s="337"/>
      <c r="N95" s="338"/>
      <c r="O95" s="339"/>
      <c r="P95" s="340"/>
      <c r="Q95" s="338"/>
      <c r="R95" s="341"/>
      <c r="S95" s="340"/>
      <c r="T95" s="317"/>
      <c r="U95" s="317"/>
    </row>
    <row r="96" spans="1:21" ht="15.75">
      <c r="A96" s="85">
        <v>3.2</v>
      </c>
      <c r="B96" s="87" t="s">
        <v>723</v>
      </c>
      <c r="C96" s="759" t="s">
        <v>242</v>
      </c>
      <c r="D96" s="759"/>
      <c r="E96" s="759"/>
      <c r="F96" s="249">
        <f>SUM(F54:F94)</f>
        <v>0</v>
      </c>
      <c r="G96" s="274"/>
      <c r="H96" s="274"/>
      <c r="I96" s="144"/>
      <c r="J96" s="144"/>
      <c r="K96" s="144"/>
      <c r="L96" s="144"/>
      <c r="M96" s="249">
        <f>SUM(M54:M94)</f>
        <v>0</v>
      </c>
      <c r="N96" s="141"/>
      <c r="O96" s="249">
        <f>SUM(O54:O94)</f>
        <v>0</v>
      </c>
      <c r="P96" s="249">
        <f>SUM(P54:P94)</f>
        <v>0</v>
      </c>
      <c r="Q96" s="144"/>
      <c r="R96" s="249">
        <f>SUM(R54:R94)</f>
        <v>0</v>
      </c>
      <c r="S96" s="249">
        <f>SUM(S54:S94)</f>
        <v>0</v>
      </c>
      <c r="T96" s="141"/>
      <c r="U96" s="144"/>
    </row>
    <row r="97" spans="1:21">
      <c r="A97" s="45"/>
      <c r="B97" s="58"/>
      <c r="C97" s="45"/>
      <c r="D97" s="42"/>
      <c r="E97" s="43"/>
      <c r="F97" s="64"/>
      <c r="G97" s="287"/>
      <c r="H97" s="287"/>
      <c r="I97" s="64"/>
      <c r="J97" s="64"/>
      <c r="K97" s="64"/>
      <c r="L97" s="64"/>
      <c r="M97" s="64"/>
      <c r="N97" s="14"/>
      <c r="O97" s="14"/>
      <c r="P97" s="14"/>
      <c r="Q97" s="14"/>
      <c r="R97" s="14"/>
      <c r="S97" s="14"/>
      <c r="T97" s="14"/>
      <c r="U97" s="14"/>
    </row>
    <row r="98" spans="1:21" ht="15.75">
      <c r="A98" s="66">
        <v>3.3</v>
      </c>
      <c r="B98" s="67" t="s">
        <v>721</v>
      </c>
      <c r="C98" s="76"/>
      <c r="D98" s="77"/>
      <c r="E98" s="78"/>
      <c r="F98" s="79"/>
      <c r="G98" s="286"/>
      <c r="H98" s="286"/>
      <c r="I98" s="79"/>
      <c r="J98" s="79"/>
      <c r="K98" s="79"/>
      <c r="L98" s="79"/>
      <c r="M98" s="79"/>
      <c r="N98" s="79"/>
      <c r="O98" s="79"/>
      <c r="P98" s="79"/>
      <c r="Q98" s="79"/>
      <c r="R98" s="79"/>
      <c r="S98" s="79"/>
      <c r="T98" s="79"/>
      <c r="U98" s="79"/>
    </row>
    <row r="99" spans="1:21" s="333" customFormat="1" ht="15.75">
      <c r="A99" s="82"/>
      <c r="B99" s="71" t="s">
        <v>180</v>
      </c>
      <c r="C99" s="82"/>
      <c r="D99" s="328"/>
      <c r="E99" s="329"/>
      <c r="F99" s="330"/>
      <c r="G99" s="331"/>
      <c r="H99" s="331"/>
      <c r="I99" s="330"/>
      <c r="J99" s="330"/>
      <c r="K99" s="330"/>
      <c r="L99" s="330"/>
      <c r="M99" s="330"/>
      <c r="N99" s="332"/>
      <c r="O99" s="332"/>
      <c r="P99" s="332"/>
      <c r="Q99" s="332"/>
      <c r="R99" s="332"/>
      <c r="S99" s="332"/>
      <c r="T99" s="332"/>
      <c r="U99" s="332"/>
    </row>
    <row r="100" spans="1:21" ht="15">
      <c r="A100" s="48"/>
      <c r="B100" s="363" t="s">
        <v>181</v>
      </c>
      <c r="C100" s="48"/>
      <c r="D100" s="42"/>
      <c r="E100" s="43"/>
      <c r="F100" s="44"/>
      <c r="G100" s="280"/>
      <c r="H100" s="280"/>
      <c r="I100" s="44"/>
      <c r="J100" s="44"/>
      <c r="K100" s="44"/>
      <c r="L100" s="44"/>
      <c r="M100" s="44"/>
      <c r="N100" s="14"/>
      <c r="O100" s="14"/>
      <c r="P100" s="14"/>
      <c r="Q100" s="14"/>
      <c r="R100" s="14"/>
      <c r="S100" s="14"/>
      <c r="T100" s="14"/>
      <c r="U100" s="14"/>
    </row>
    <row r="101" spans="1:21" ht="14.25">
      <c r="A101" s="48"/>
      <c r="B101" s="364" t="s">
        <v>83</v>
      </c>
      <c r="C101" s="48"/>
      <c r="D101" s="42"/>
      <c r="E101" s="43"/>
      <c r="F101" s="44"/>
      <c r="G101" s="280"/>
      <c r="H101" s="280"/>
      <c r="I101" s="44"/>
      <c r="J101" s="44"/>
      <c r="K101" s="44"/>
      <c r="L101" s="44"/>
      <c r="M101" s="44"/>
      <c r="N101" s="14"/>
      <c r="O101" s="14"/>
      <c r="P101" s="14"/>
      <c r="Q101" s="14"/>
      <c r="R101" s="14"/>
      <c r="S101" s="14"/>
      <c r="T101" s="14"/>
      <c r="U101" s="14"/>
    </row>
    <row r="102" spans="1:21" ht="25.5">
      <c r="A102" s="45"/>
      <c r="B102" s="58" t="s">
        <v>14</v>
      </c>
      <c r="C102" s="83" t="s">
        <v>293</v>
      </c>
      <c r="D102" s="46"/>
      <c r="E102" s="47"/>
      <c r="F102" s="253">
        <f>+E102*D102</f>
        <v>0</v>
      </c>
      <c r="G102" s="271">
        <f>'Basis of Estimate'!$G$8</f>
        <v>43617</v>
      </c>
      <c r="H102" s="271">
        <f>'Basis of Estimate'!$E$8</f>
        <v>43800</v>
      </c>
      <c r="I102" s="232">
        <f>VLOOKUP(G102,'Cost Indices'!$R$28:$S$1262,2)</f>
        <v>176.77636123196373</v>
      </c>
      <c r="J102" s="232">
        <f>VLOOKUP(H102,'Cost Indices'!$R$28:$S$1262,2)</f>
        <v>178.55150691465684</v>
      </c>
      <c r="K102" s="233">
        <f>(J102-I102)/I102</f>
        <v>1.0041759375077211E-2</v>
      </c>
      <c r="L102" s="234">
        <f>E102*(1+K102)</f>
        <v>0</v>
      </c>
      <c r="M102" s="235">
        <f>+L102*D102</f>
        <v>0</v>
      </c>
      <c r="N102" s="155">
        <v>0</v>
      </c>
      <c r="O102" s="156">
        <f>M102*N102</f>
        <v>0</v>
      </c>
      <c r="P102" s="154">
        <f>M102+O102</f>
        <v>0</v>
      </c>
      <c r="Q102" s="155">
        <v>0</v>
      </c>
      <c r="R102" s="157">
        <f>P102*Q102</f>
        <v>0</v>
      </c>
      <c r="S102" s="154">
        <f>P102+R102</f>
        <v>0</v>
      </c>
      <c r="T102" s="152"/>
      <c r="U102" s="152"/>
    </row>
    <row r="103" spans="1:21" ht="15.75">
      <c r="A103" s="82"/>
      <c r="B103" s="71" t="s">
        <v>243</v>
      </c>
      <c r="C103" s="41"/>
      <c r="D103" s="42"/>
      <c r="E103" s="43"/>
      <c r="F103" s="44"/>
      <c r="G103" s="280"/>
      <c r="H103" s="280"/>
      <c r="I103" s="44"/>
      <c r="J103" s="44"/>
      <c r="K103" s="44"/>
      <c r="L103" s="44"/>
      <c r="M103" s="44"/>
      <c r="N103" s="14"/>
      <c r="O103" s="14"/>
      <c r="P103" s="14"/>
      <c r="Q103" s="14"/>
      <c r="R103" s="14"/>
      <c r="S103" s="14"/>
      <c r="T103" s="14"/>
      <c r="U103" s="14"/>
    </row>
    <row r="104" spans="1:21" ht="15.75">
      <c r="A104" s="82"/>
      <c r="B104" s="363" t="s">
        <v>8</v>
      </c>
      <c r="C104" s="41"/>
      <c r="D104" s="42"/>
      <c r="E104" s="43"/>
      <c r="F104" s="44"/>
      <c r="G104" s="280"/>
      <c r="H104" s="280"/>
      <c r="I104" s="44"/>
      <c r="J104" s="44"/>
      <c r="K104" s="44"/>
      <c r="L104" s="44"/>
      <c r="M104" s="44"/>
      <c r="N104" s="14"/>
      <c r="O104" s="14"/>
      <c r="P104" s="14"/>
      <c r="Q104" s="14"/>
      <c r="R104" s="14"/>
      <c r="S104" s="14"/>
      <c r="T104" s="14"/>
      <c r="U104" s="14"/>
    </row>
    <row r="105" spans="1:21" ht="15.75">
      <c r="A105" s="82"/>
      <c r="B105" s="364" t="s">
        <v>858</v>
      </c>
      <c r="C105" s="41"/>
      <c r="D105" s="42"/>
      <c r="E105" s="43"/>
      <c r="F105" s="44"/>
      <c r="G105" s="280"/>
      <c r="H105" s="280"/>
      <c r="I105" s="44"/>
      <c r="J105" s="44"/>
      <c r="K105" s="44"/>
      <c r="L105" s="44"/>
      <c r="M105" s="44"/>
      <c r="N105" s="14"/>
      <c r="O105" s="14"/>
      <c r="P105" s="14"/>
      <c r="Q105" s="14"/>
      <c r="R105" s="14"/>
      <c r="S105" s="14"/>
      <c r="T105" s="14"/>
      <c r="U105" s="14"/>
    </row>
    <row r="106" spans="1:21" ht="15.75">
      <c r="A106" s="82"/>
      <c r="B106" s="380" t="s">
        <v>859</v>
      </c>
      <c r="C106" s="41"/>
      <c r="D106" s="42"/>
      <c r="E106" s="43"/>
      <c r="F106" s="44"/>
      <c r="G106" s="280"/>
      <c r="H106" s="280"/>
      <c r="I106" s="44"/>
      <c r="J106" s="44"/>
      <c r="K106" s="44"/>
      <c r="L106" s="44"/>
      <c r="M106" s="44"/>
      <c r="N106" s="14"/>
      <c r="O106" s="14"/>
      <c r="P106" s="14"/>
      <c r="Q106" s="14"/>
      <c r="R106" s="14"/>
      <c r="S106" s="14"/>
      <c r="T106" s="14"/>
      <c r="U106" s="14"/>
    </row>
    <row r="107" spans="1:21">
      <c r="A107" s="45"/>
      <c r="B107" s="58" t="s">
        <v>141</v>
      </c>
      <c r="C107" s="45" t="s">
        <v>292</v>
      </c>
      <c r="D107" s="46"/>
      <c r="E107" s="47"/>
      <c r="F107" s="253">
        <f>+E107*D107</f>
        <v>0</v>
      </c>
      <c r="G107" s="271">
        <f>'Basis of Estimate'!$G$8</f>
        <v>43617</v>
      </c>
      <c r="H107" s="271">
        <f>'Basis of Estimate'!$E$8</f>
        <v>43800</v>
      </c>
      <c r="I107" s="232">
        <f>VLOOKUP(G107,'Cost Indices'!$R$28:$S$1262,2)</f>
        <v>176.77636123196373</v>
      </c>
      <c r="J107" s="232">
        <f>VLOOKUP(H107,'Cost Indices'!$R$28:$S$1262,2)</f>
        <v>178.55150691465684</v>
      </c>
      <c r="K107" s="233">
        <f>(J107-I107)/I107</f>
        <v>1.0041759375077211E-2</v>
      </c>
      <c r="L107" s="234">
        <f>E107*(1+K107)</f>
        <v>0</v>
      </c>
      <c r="M107" s="235">
        <f>+L107*D107</f>
        <v>0</v>
      </c>
      <c r="N107" s="155">
        <v>0</v>
      </c>
      <c r="O107" s="156">
        <f>M107*N107</f>
        <v>0</v>
      </c>
      <c r="P107" s="154">
        <f>M107+O107</f>
        <v>0</v>
      </c>
      <c r="Q107" s="155">
        <v>0</v>
      </c>
      <c r="R107" s="157">
        <f>P107*Q107</f>
        <v>0</v>
      </c>
      <c r="S107" s="154">
        <f>P107+R107</f>
        <v>0</v>
      </c>
      <c r="T107" s="152"/>
      <c r="U107" s="152"/>
    </row>
    <row r="108" spans="1:21" ht="15.75">
      <c r="A108" s="82"/>
      <c r="B108" s="380" t="s">
        <v>860</v>
      </c>
      <c r="C108" s="41"/>
      <c r="D108" s="42"/>
      <c r="E108" s="43"/>
      <c r="F108" s="44"/>
      <c r="G108" s="280"/>
      <c r="H108" s="280"/>
      <c r="I108" s="44"/>
      <c r="J108" s="44"/>
      <c r="K108" s="44"/>
      <c r="L108" s="44"/>
      <c r="M108" s="44"/>
      <c r="N108" s="14"/>
      <c r="O108" s="14"/>
      <c r="P108" s="14"/>
      <c r="Q108" s="14"/>
      <c r="R108" s="14"/>
      <c r="S108" s="14"/>
      <c r="T108" s="14"/>
      <c r="U108" s="14"/>
    </row>
    <row r="109" spans="1:21">
      <c r="A109" s="45"/>
      <c r="B109" s="58" t="s">
        <v>141</v>
      </c>
      <c r="C109" s="45" t="s">
        <v>292</v>
      </c>
      <c r="D109" s="46"/>
      <c r="E109" s="47"/>
      <c r="F109" s="253">
        <f>+E109*D109</f>
        <v>0</v>
      </c>
      <c r="G109" s="271">
        <f>'Basis of Estimate'!$G$8</f>
        <v>43617</v>
      </c>
      <c r="H109" s="271">
        <f>'Basis of Estimate'!$E$8</f>
        <v>43800</v>
      </c>
      <c r="I109" s="232">
        <f>VLOOKUP(G109,'Cost Indices'!$R$28:$S$1262,2)</f>
        <v>176.77636123196373</v>
      </c>
      <c r="J109" s="232">
        <f>VLOOKUP(H109,'Cost Indices'!$R$28:$S$1262,2)</f>
        <v>178.55150691465684</v>
      </c>
      <c r="K109" s="233">
        <f>(J109-I109)/I109</f>
        <v>1.0041759375077211E-2</v>
      </c>
      <c r="L109" s="234">
        <f>E109*(1+K109)</f>
        <v>0</v>
      </c>
      <c r="M109" s="235">
        <f>+L109*D109</f>
        <v>0</v>
      </c>
      <c r="N109" s="155">
        <v>0</v>
      </c>
      <c r="O109" s="156">
        <f>M109*N109</f>
        <v>0</v>
      </c>
      <c r="P109" s="154">
        <f>M109+O109</f>
        <v>0</v>
      </c>
      <c r="Q109" s="155">
        <v>0</v>
      </c>
      <c r="R109" s="157">
        <f>P109*Q109</f>
        <v>0</v>
      </c>
      <c r="S109" s="154">
        <f>P109+R109</f>
        <v>0</v>
      </c>
      <c r="T109" s="152"/>
      <c r="U109" s="152"/>
    </row>
    <row r="110" spans="1:21" ht="15.75">
      <c r="A110" s="82"/>
      <c r="B110" s="380" t="s">
        <v>861</v>
      </c>
      <c r="C110" s="41"/>
      <c r="D110" s="42"/>
      <c r="E110" s="43"/>
      <c r="F110" s="44"/>
      <c r="G110" s="280"/>
      <c r="H110" s="280"/>
      <c r="I110" s="44"/>
      <c r="J110" s="44"/>
      <c r="K110" s="44"/>
      <c r="L110" s="44"/>
      <c r="M110" s="44"/>
      <c r="N110" s="14"/>
      <c r="O110" s="14"/>
      <c r="P110" s="14"/>
      <c r="Q110" s="14"/>
      <c r="R110" s="14"/>
      <c r="S110" s="14"/>
      <c r="T110" s="14"/>
      <c r="U110" s="14"/>
    </row>
    <row r="111" spans="1:21" ht="38.25">
      <c r="A111" s="45"/>
      <c r="B111" s="414" t="s">
        <v>862</v>
      </c>
      <c r="C111" s="45" t="s">
        <v>290</v>
      </c>
      <c r="D111" s="39"/>
      <c r="E111" s="36"/>
      <c r="F111" s="22">
        <f>+E111*D111</f>
        <v>0</v>
      </c>
      <c r="G111" s="271">
        <f>'Basis of Estimate'!$G$8</f>
        <v>43617</v>
      </c>
      <c r="H111" s="271">
        <f>'Basis of Estimate'!$E$8</f>
        <v>43800</v>
      </c>
      <c r="I111" s="232">
        <f>VLOOKUP(G111,'Cost Indices'!$R$28:$S$1262,2)</f>
        <v>176.77636123196373</v>
      </c>
      <c r="J111" s="232">
        <f>VLOOKUP(H111,'Cost Indices'!$R$28:$S$1262,2)</f>
        <v>178.55150691465684</v>
      </c>
      <c r="K111" s="233">
        <f>(J111-I111)/I111</f>
        <v>1.0041759375077211E-2</v>
      </c>
      <c r="L111" s="234">
        <f>E111*(1+K111)</f>
        <v>0</v>
      </c>
      <c r="M111" s="235">
        <f>+L111*D111</f>
        <v>0</v>
      </c>
      <c r="N111" s="155">
        <v>0</v>
      </c>
      <c r="O111" s="156">
        <f>M111*N111</f>
        <v>0</v>
      </c>
      <c r="P111" s="154">
        <f>M111+O111</f>
        <v>0</v>
      </c>
      <c r="Q111" s="155">
        <v>0</v>
      </c>
      <c r="R111" s="157">
        <f>P111*Q111</f>
        <v>0</v>
      </c>
      <c r="S111" s="154">
        <f>P111+R111</f>
        <v>0</v>
      </c>
      <c r="T111" s="152"/>
      <c r="U111" s="152"/>
    </row>
    <row r="112" spans="1:21" ht="15.75">
      <c r="A112" s="82"/>
      <c r="B112" s="380" t="s">
        <v>863</v>
      </c>
      <c r="C112" s="41"/>
      <c r="D112" s="42"/>
      <c r="E112" s="43"/>
      <c r="F112" s="44"/>
      <c r="G112" s="280"/>
      <c r="H112" s="280"/>
      <c r="I112" s="44"/>
      <c r="J112" s="44"/>
      <c r="K112" s="44"/>
      <c r="L112" s="44"/>
      <c r="M112" s="44"/>
      <c r="N112" s="14"/>
      <c r="O112" s="14"/>
      <c r="P112" s="14"/>
      <c r="Q112" s="14"/>
      <c r="R112" s="14"/>
      <c r="S112" s="14"/>
      <c r="T112" s="14"/>
      <c r="U112" s="14"/>
    </row>
    <row r="113" spans="1:21">
      <c r="A113" s="45"/>
      <c r="B113" s="58" t="s">
        <v>864</v>
      </c>
      <c r="C113" s="83" t="s">
        <v>293</v>
      </c>
      <c r="D113" s="46"/>
      <c r="E113" s="47"/>
      <c r="F113" s="253">
        <f>+E113*D113</f>
        <v>0</v>
      </c>
      <c r="G113" s="271">
        <f>'Basis of Estimate'!$G$8</f>
        <v>43617</v>
      </c>
      <c r="H113" s="271">
        <f>'Basis of Estimate'!$E$8</f>
        <v>43800</v>
      </c>
      <c r="I113" s="232">
        <f>VLOOKUP(G113,'Cost Indices'!$R$28:$S$1262,2)</f>
        <v>176.77636123196373</v>
      </c>
      <c r="J113" s="232">
        <f>VLOOKUP(H113,'Cost Indices'!$R$28:$S$1262,2)</f>
        <v>178.55150691465684</v>
      </c>
      <c r="K113" s="233">
        <f>(J113-I113)/I113</f>
        <v>1.0041759375077211E-2</v>
      </c>
      <c r="L113" s="234">
        <f>E113*(1+K113)</f>
        <v>0</v>
      </c>
      <c r="M113" s="235">
        <f>+L113*D113</f>
        <v>0</v>
      </c>
      <c r="N113" s="155">
        <v>0</v>
      </c>
      <c r="O113" s="156">
        <f>M113*N113</f>
        <v>0</v>
      </c>
      <c r="P113" s="154">
        <f>M113+O113</f>
        <v>0</v>
      </c>
      <c r="Q113" s="155">
        <v>0</v>
      </c>
      <c r="R113" s="157">
        <f>P113*Q113</f>
        <v>0</v>
      </c>
      <c r="S113" s="154">
        <f>P113+R113</f>
        <v>0</v>
      </c>
      <c r="T113" s="152"/>
      <c r="U113" s="152"/>
    </row>
    <row r="114" spans="1:21">
      <c r="A114" s="45"/>
      <c r="B114" s="58" t="s">
        <v>865</v>
      </c>
      <c r="C114" s="83" t="s">
        <v>293</v>
      </c>
      <c r="D114" s="46"/>
      <c r="E114" s="47"/>
      <c r="F114" s="253">
        <f>+E114*D114</f>
        <v>0</v>
      </c>
      <c r="G114" s="271">
        <f>'Basis of Estimate'!$G$8</f>
        <v>43617</v>
      </c>
      <c r="H114" s="271">
        <f>'Basis of Estimate'!$E$8</f>
        <v>43800</v>
      </c>
      <c r="I114" s="232">
        <f>VLOOKUP(G114,'Cost Indices'!$R$28:$S$1262,2)</f>
        <v>176.77636123196373</v>
      </c>
      <c r="J114" s="232">
        <f>VLOOKUP(H114,'Cost Indices'!$R$28:$S$1262,2)</f>
        <v>178.55150691465684</v>
      </c>
      <c r="K114" s="233">
        <f>(J114-I114)/I114</f>
        <v>1.0041759375077211E-2</v>
      </c>
      <c r="L114" s="234">
        <f>E114*(1+K114)</f>
        <v>0</v>
      </c>
      <c r="M114" s="235">
        <f>+L114*D114</f>
        <v>0</v>
      </c>
      <c r="N114" s="155">
        <v>0</v>
      </c>
      <c r="O114" s="156">
        <f>M114*N114</f>
        <v>0</v>
      </c>
      <c r="P114" s="154">
        <f>M114+O114</f>
        <v>0</v>
      </c>
      <c r="Q114" s="155">
        <v>0</v>
      </c>
      <c r="R114" s="157">
        <f>P114*Q114</f>
        <v>0</v>
      </c>
      <c r="S114" s="154">
        <f>P114+R114</f>
        <v>0</v>
      </c>
      <c r="T114" s="152"/>
      <c r="U114" s="152"/>
    </row>
    <row r="115" spans="1:21" ht="15">
      <c r="A115" s="48"/>
      <c r="B115" s="363" t="s">
        <v>298</v>
      </c>
      <c r="C115" s="48"/>
      <c r="D115" s="42"/>
      <c r="E115" s="43"/>
      <c r="F115" s="44"/>
      <c r="G115" s="280"/>
      <c r="H115" s="280"/>
      <c r="I115" s="44"/>
      <c r="J115" s="44"/>
      <c r="K115" s="44"/>
      <c r="L115" s="44"/>
      <c r="M115" s="44"/>
      <c r="N115" s="14"/>
      <c r="O115" s="14"/>
      <c r="P115" s="14"/>
      <c r="Q115" s="14"/>
      <c r="R115" s="14"/>
      <c r="S115" s="14"/>
      <c r="T115" s="14"/>
      <c r="U115" s="14"/>
    </row>
    <row r="116" spans="1:21" ht="14.25">
      <c r="A116" s="41"/>
      <c r="B116" s="364" t="s">
        <v>83</v>
      </c>
      <c r="C116" s="41"/>
      <c r="D116" s="42"/>
      <c r="E116" s="43"/>
      <c r="F116" s="44"/>
      <c r="G116" s="280"/>
      <c r="H116" s="280"/>
      <c r="I116" s="44"/>
      <c r="J116" s="44"/>
      <c r="K116" s="44"/>
      <c r="L116" s="44"/>
      <c r="M116" s="44"/>
      <c r="N116" s="14"/>
      <c r="O116" s="14"/>
      <c r="P116" s="14"/>
      <c r="Q116" s="14"/>
      <c r="R116" s="14"/>
      <c r="S116" s="14"/>
      <c r="T116" s="14"/>
      <c r="U116" s="14"/>
    </row>
    <row r="117" spans="1:21">
      <c r="A117" s="45"/>
      <c r="B117" s="80" t="s">
        <v>9</v>
      </c>
      <c r="C117" s="83" t="s">
        <v>293</v>
      </c>
      <c r="D117" s="46"/>
      <c r="E117" s="47"/>
      <c r="F117" s="253">
        <f t="shared" ref="F117:F122" si="0">+E117*D117</f>
        <v>0</v>
      </c>
      <c r="G117" s="271">
        <f>'Basis of Estimate'!$G$8</f>
        <v>43617</v>
      </c>
      <c r="H117" s="271">
        <f>'Basis of Estimate'!$E$8</f>
        <v>43800</v>
      </c>
      <c r="I117" s="232">
        <f>VLOOKUP(G117,'Cost Indices'!$R$28:$S$1262,2)</f>
        <v>176.77636123196373</v>
      </c>
      <c r="J117" s="232">
        <f>VLOOKUP(H117,'Cost Indices'!$R$28:$S$1262,2)</f>
        <v>178.55150691465684</v>
      </c>
      <c r="K117" s="233">
        <f t="shared" ref="K117:K122" si="1">(J117-I117)/I117</f>
        <v>1.0041759375077211E-2</v>
      </c>
      <c r="L117" s="234">
        <f t="shared" ref="L117:L122" si="2">E117*(1+K117)</f>
        <v>0</v>
      </c>
      <c r="M117" s="235">
        <f t="shared" ref="M117:M122" si="3">+L117*D117</f>
        <v>0</v>
      </c>
      <c r="N117" s="155">
        <v>0</v>
      </c>
      <c r="O117" s="156">
        <f t="shared" ref="O117:O122" si="4">M117*N117</f>
        <v>0</v>
      </c>
      <c r="P117" s="154">
        <f t="shared" ref="P117:P122" si="5">M117+O117</f>
        <v>0</v>
      </c>
      <c r="Q117" s="155">
        <v>0</v>
      </c>
      <c r="R117" s="157">
        <f t="shared" ref="R117:R122" si="6">P117*Q117</f>
        <v>0</v>
      </c>
      <c r="S117" s="154">
        <f t="shared" ref="S117:S122" si="7">P117+R117</f>
        <v>0</v>
      </c>
      <c r="T117" s="152"/>
      <c r="U117" s="152"/>
    </row>
    <row r="118" spans="1:21">
      <c r="A118" s="45"/>
      <c r="B118" s="80" t="s">
        <v>10</v>
      </c>
      <c r="C118" s="83" t="s">
        <v>293</v>
      </c>
      <c r="D118" s="46"/>
      <c r="E118" s="47"/>
      <c r="F118" s="253">
        <f t="shared" si="0"/>
        <v>0</v>
      </c>
      <c r="G118" s="271">
        <f>'Basis of Estimate'!$G$8</f>
        <v>43617</v>
      </c>
      <c r="H118" s="271">
        <f>'Basis of Estimate'!$E$8</f>
        <v>43800</v>
      </c>
      <c r="I118" s="232">
        <f>VLOOKUP(G118,'Cost Indices'!$R$28:$S$1262,2)</f>
        <v>176.77636123196373</v>
      </c>
      <c r="J118" s="232">
        <f>VLOOKUP(H118,'Cost Indices'!$R$28:$S$1262,2)</f>
        <v>178.55150691465684</v>
      </c>
      <c r="K118" s="233">
        <f t="shared" si="1"/>
        <v>1.0041759375077211E-2</v>
      </c>
      <c r="L118" s="234">
        <f t="shared" si="2"/>
        <v>0</v>
      </c>
      <c r="M118" s="235">
        <f t="shared" si="3"/>
        <v>0</v>
      </c>
      <c r="N118" s="155">
        <v>0</v>
      </c>
      <c r="O118" s="156">
        <f t="shared" si="4"/>
        <v>0</v>
      </c>
      <c r="P118" s="154">
        <f t="shared" si="5"/>
        <v>0</v>
      </c>
      <c r="Q118" s="155">
        <v>0</v>
      </c>
      <c r="R118" s="157">
        <f t="shared" si="6"/>
        <v>0</v>
      </c>
      <c r="S118" s="154">
        <f t="shared" si="7"/>
        <v>0</v>
      </c>
      <c r="T118" s="152"/>
      <c r="U118" s="152"/>
    </row>
    <row r="119" spans="1:21">
      <c r="A119" s="41"/>
      <c r="B119" s="80" t="s">
        <v>11</v>
      </c>
      <c r="C119" s="83" t="s">
        <v>293</v>
      </c>
      <c r="D119" s="46"/>
      <c r="E119" s="47"/>
      <c r="F119" s="253">
        <f t="shared" si="0"/>
        <v>0</v>
      </c>
      <c r="G119" s="271">
        <f>'Basis of Estimate'!$G$8</f>
        <v>43617</v>
      </c>
      <c r="H119" s="271">
        <f>'Basis of Estimate'!$E$8</f>
        <v>43800</v>
      </c>
      <c r="I119" s="232">
        <f>VLOOKUP(G119,'Cost Indices'!$R$28:$S$1262,2)</f>
        <v>176.77636123196373</v>
      </c>
      <c r="J119" s="232">
        <f>VLOOKUP(H119,'Cost Indices'!$R$28:$S$1262,2)</f>
        <v>178.55150691465684</v>
      </c>
      <c r="K119" s="233">
        <f t="shared" si="1"/>
        <v>1.0041759375077211E-2</v>
      </c>
      <c r="L119" s="234">
        <f t="shared" si="2"/>
        <v>0</v>
      </c>
      <c r="M119" s="235">
        <f t="shared" si="3"/>
        <v>0</v>
      </c>
      <c r="N119" s="155">
        <v>0</v>
      </c>
      <c r="O119" s="156">
        <f t="shared" si="4"/>
        <v>0</v>
      </c>
      <c r="P119" s="154">
        <f t="shared" si="5"/>
        <v>0</v>
      </c>
      <c r="Q119" s="155">
        <v>0</v>
      </c>
      <c r="R119" s="157">
        <f t="shared" si="6"/>
        <v>0</v>
      </c>
      <c r="S119" s="154">
        <f t="shared" si="7"/>
        <v>0</v>
      </c>
      <c r="T119" s="152"/>
      <c r="U119" s="152"/>
    </row>
    <row r="120" spans="1:21">
      <c r="A120" s="41"/>
      <c r="B120" s="80" t="s">
        <v>866</v>
      </c>
      <c r="C120" s="83" t="s">
        <v>293</v>
      </c>
      <c r="D120" s="46"/>
      <c r="E120" s="47"/>
      <c r="F120" s="253">
        <f t="shared" si="0"/>
        <v>0</v>
      </c>
      <c r="G120" s="271">
        <f>'Basis of Estimate'!$G$8</f>
        <v>43617</v>
      </c>
      <c r="H120" s="271">
        <f>'Basis of Estimate'!$E$8</f>
        <v>43800</v>
      </c>
      <c r="I120" s="232">
        <f>VLOOKUP(G120,'Cost Indices'!$R$28:$S$1262,2)</f>
        <v>176.77636123196373</v>
      </c>
      <c r="J120" s="232">
        <f>VLOOKUP(H120,'Cost Indices'!$R$28:$S$1262,2)</f>
        <v>178.55150691465684</v>
      </c>
      <c r="K120" s="233">
        <f t="shared" si="1"/>
        <v>1.0041759375077211E-2</v>
      </c>
      <c r="L120" s="234">
        <f t="shared" si="2"/>
        <v>0</v>
      </c>
      <c r="M120" s="235">
        <f t="shared" si="3"/>
        <v>0</v>
      </c>
      <c r="N120" s="155">
        <v>0</v>
      </c>
      <c r="O120" s="156">
        <f t="shared" si="4"/>
        <v>0</v>
      </c>
      <c r="P120" s="154">
        <f t="shared" si="5"/>
        <v>0</v>
      </c>
      <c r="Q120" s="155">
        <v>0</v>
      </c>
      <c r="R120" s="157">
        <f t="shared" si="6"/>
        <v>0</v>
      </c>
      <c r="S120" s="154">
        <f t="shared" si="7"/>
        <v>0</v>
      </c>
      <c r="T120" s="152"/>
      <c r="U120" s="152"/>
    </row>
    <row r="121" spans="1:21">
      <c r="A121" s="41"/>
      <c r="B121" s="80" t="s">
        <v>12</v>
      </c>
      <c r="C121" s="83" t="s">
        <v>293</v>
      </c>
      <c r="D121" s="46"/>
      <c r="E121" s="47"/>
      <c r="F121" s="253">
        <f t="shared" si="0"/>
        <v>0</v>
      </c>
      <c r="G121" s="271">
        <f>'Basis of Estimate'!$G$8</f>
        <v>43617</v>
      </c>
      <c r="H121" s="271">
        <f>'Basis of Estimate'!$E$8</f>
        <v>43800</v>
      </c>
      <c r="I121" s="232">
        <f>VLOOKUP(G121,'Cost Indices'!$R$28:$S$1262,2)</f>
        <v>176.77636123196373</v>
      </c>
      <c r="J121" s="232">
        <f>VLOOKUP(H121,'Cost Indices'!$R$28:$S$1262,2)</f>
        <v>178.55150691465684</v>
      </c>
      <c r="K121" s="233">
        <f t="shared" si="1"/>
        <v>1.0041759375077211E-2</v>
      </c>
      <c r="L121" s="234">
        <f t="shared" si="2"/>
        <v>0</v>
      </c>
      <c r="M121" s="235">
        <f t="shared" si="3"/>
        <v>0</v>
      </c>
      <c r="N121" s="155">
        <v>0</v>
      </c>
      <c r="O121" s="156">
        <f t="shared" si="4"/>
        <v>0</v>
      </c>
      <c r="P121" s="154">
        <f t="shared" si="5"/>
        <v>0</v>
      </c>
      <c r="Q121" s="155">
        <v>0</v>
      </c>
      <c r="R121" s="157">
        <f t="shared" si="6"/>
        <v>0</v>
      </c>
      <c r="S121" s="154">
        <f t="shared" si="7"/>
        <v>0</v>
      </c>
      <c r="T121" s="152"/>
      <c r="U121" s="152"/>
    </row>
    <row r="122" spans="1:21">
      <c r="A122" s="41"/>
      <c r="B122" s="80" t="s">
        <v>13</v>
      </c>
      <c r="C122" s="83" t="s">
        <v>293</v>
      </c>
      <c r="D122" s="46"/>
      <c r="E122" s="47"/>
      <c r="F122" s="253">
        <f t="shared" si="0"/>
        <v>0</v>
      </c>
      <c r="G122" s="271">
        <f>'Basis of Estimate'!$G$8</f>
        <v>43617</v>
      </c>
      <c r="H122" s="271">
        <f>'Basis of Estimate'!$E$8</f>
        <v>43800</v>
      </c>
      <c r="I122" s="232">
        <f>VLOOKUP(G122,'Cost Indices'!$R$28:$S$1262,2)</f>
        <v>176.77636123196373</v>
      </c>
      <c r="J122" s="232">
        <f>VLOOKUP(H122,'Cost Indices'!$R$28:$S$1262,2)</f>
        <v>178.55150691465684</v>
      </c>
      <c r="K122" s="233">
        <f t="shared" si="1"/>
        <v>1.0041759375077211E-2</v>
      </c>
      <c r="L122" s="234">
        <f t="shared" si="2"/>
        <v>0</v>
      </c>
      <c r="M122" s="235">
        <f t="shared" si="3"/>
        <v>0</v>
      </c>
      <c r="N122" s="155">
        <v>0</v>
      </c>
      <c r="O122" s="156">
        <f t="shared" si="4"/>
        <v>0</v>
      </c>
      <c r="P122" s="154">
        <f t="shared" si="5"/>
        <v>0</v>
      </c>
      <c r="Q122" s="155">
        <v>0</v>
      </c>
      <c r="R122" s="157">
        <f t="shared" si="6"/>
        <v>0</v>
      </c>
      <c r="S122" s="154">
        <f t="shared" si="7"/>
        <v>0</v>
      </c>
      <c r="T122" s="152"/>
      <c r="U122" s="152"/>
    </row>
    <row r="123" spans="1:21" ht="15">
      <c r="A123" s="41"/>
      <c r="B123" s="363" t="s">
        <v>297</v>
      </c>
      <c r="C123" s="41"/>
      <c r="D123" s="42"/>
      <c r="E123" s="43"/>
      <c r="F123" s="44"/>
      <c r="G123" s="280"/>
      <c r="H123" s="280"/>
      <c r="I123" s="44"/>
      <c r="J123" s="44"/>
      <c r="K123" s="44"/>
      <c r="L123" s="44"/>
      <c r="M123" s="44"/>
      <c r="N123" s="14"/>
      <c r="O123" s="14"/>
      <c r="P123" s="14"/>
      <c r="Q123" s="14"/>
      <c r="R123" s="14"/>
      <c r="S123" s="14"/>
      <c r="T123" s="14"/>
      <c r="U123" s="14"/>
    </row>
    <row r="124" spans="1:21" ht="25.5">
      <c r="A124" s="45"/>
      <c r="B124" s="61" t="s">
        <v>720</v>
      </c>
      <c r="C124" s="45" t="s">
        <v>293</v>
      </c>
      <c r="D124" s="46"/>
      <c r="E124" s="47"/>
      <c r="F124" s="253">
        <f>+E124*D124</f>
        <v>0</v>
      </c>
      <c r="G124" s="271">
        <f>'Basis of Estimate'!$G$8</f>
        <v>43617</v>
      </c>
      <c r="H124" s="271">
        <f>'Basis of Estimate'!$E$8</f>
        <v>43800</v>
      </c>
      <c r="I124" s="232">
        <f>VLOOKUP(G124,'Cost Indices'!$R$28:$S$1262,2)</f>
        <v>176.77636123196373</v>
      </c>
      <c r="J124" s="232">
        <f>VLOOKUP(H124,'Cost Indices'!$R$28:$S$1262,2)</f>
        <v>178.55150691465684</v>
      </c>
      <c r="K124" s="233">
        <f>(J124-I124)/I124</f>
        <v>1.0041759375077211E-2</v>
      </c>
      <c r="L124" s="234">
        <f>E124*(1+K124)</f>
        <v>0</v>
      </c>
      <c r="M124" s="235">
        <f>+L124*D124</f>
        <v>0</v>
      </c>
      <c r="N124" s="155">
        <v>0</v>
      </c>
      <c r="O124" s="156">
        <f>M124*N124</f>
        <v>0</v>
      </c>
      <c r="P124" s="154">
        <f>M124+O124</f>
        <v>0</v>
      </c>
      <c r="Q124" s="155">
        <v>0</v>
      </c>
      <c r="R124" s="157">
        <f>P124*Q124</f>
        <v>0</v>
      </c>
      <c r="S124" s="154">
        <f>P124+R124</f>
        <v>0</v>
      </c>
      <c r="T124" s="152"/>
      <c r="U124" s="152"/>
    </row>
    <row r="125" spans="1:21">
      <c r="A125" s="45"/>
      <c r="B125" s="61" t="s">
        <v>718</v>
      </c>
      <c r="C125" s="45" t="s">
        <v>293</v>
      </c>
      <c r="D125" s="46"/>
      <c r="E125" s="47"/>
      <c r="F125" s="253">
        <f>+E125*D125</f>
        <v>0</v>
      </c>
      <c r="G125" s="271">
        <f>'Basis of Estimate'!$G$8</f>
        <v>43617</v>
      </c>
      <c r="H125" s="271">
        <f>'Basis of Estimate'!$E$8</f>
        <v>43800</v>
      </c>
      <c r="I125" s="232">
        <f>VLOOKUP(G125,'Cost Indices'!$R$28:$S$1262,2)</f>
        <v>176.77636123196373</v>
      </c>
      <c r="J125" s="232">
        <f>VLOOKUP(H125,'Cost Indices'!$R$28:$S$1262,2)</f>
        <v>178.55150691465684</v>
      </c>
      <c r="K125" s="233">
        <f>(J125-I125)/I125</f>
        <v>1.0041759375077211E-2</v>
      </c>
      <c r="L125" s="234">
        <f>E125*(1+K125)</f>
        <v>0</v>
      </c>
      <c r="M125" s="235">
        <f>+L125*D125</f>
        <v>0</v>
      </c>
      <c r="N125" s="155">
        <v>0</v>
      </c>
      <c r="O125" s="156">
        <f>M125*N125</f>
        <v>0</v>
      </c>
      <c r="P125" s="154">
        <f>M125+O125</f>
        <v>0</v>
      </c>
      <c r="Q125" s="155">
        <v>0</v>
      </c>
      <c r="R125" s="157">
        <f>P125*Q125</f>
        <v>0</v>
      </c>
      <c r="S125" s="154">
        <f>P125+R125</f>
        <v>0</v>
      </c>
      <c r="T125" s="152"/>
      <c r="U125" s="152"/>
    </row>
    <row r="126" spans="1:21" ht="25.5">
      <c r="A126" s="45"/>
      <c r="B126" s="61" t="s">
        <v>139</v>
      </c>
      <c r="C126" s="45" t="s">
        <v>293</v>
      </c>
      <c r="D126" s="46"/>
      <c r="E126" s="47"/>
      <c r="F126" s="253">
        <f>+E126*D126</f>
        <v>0</v>
      </c>
      <c r="G126" s="271">
        <f>'Basis of Estimate'!$G$8</f>
        <v>43617</v>
      </c>
      <c r="H126" s="271">
        <f>'Basis of Estimate'!$E$8</f>
        <v>43800</v>
      </c>
      <c r="I126" s="232">
        <f>VLOOKUP(G126,'Cost Indices'!$R$28:$S$1262,2)</f>
        <v>176.77636123196373</v>
      </c>
      <c r="J126" s="232">
        <f>VLOOKUP(H126,'Cost Indices'!$R$28:$S$1262,2)</f>
        <v>178.55150691465684</v>
      </c>
      <c r="K126" s="233">
        <f>(J126-I126)/I126</f>
        <v>1.0041759375077211E-2</v>
      </c>
      <c r="L126" s="234">
        <f>E126*(1+K126)</f>
        <v>0</v>
      </c>
      <c r="M126" s="235">
        <f>+L126*D126</f>
        <v>0</v>
      </c>
      <c r="N126" s="155">
        <v>0</v>
      </c>
      <c r="O126" s="156">
        <f>M126*N126</f>
        <v>0</v>
      </c>
      <c r="P126" s="154">
        <f>M126+O126</f>
        <v>0</v>
      </c>
      <c r="Q126" s="155">
        <v>0</v>
      </c>
      <c r="R126" s="157">
        <f>P126*Q126</f>
        <v>0</v>
      </c>
      <c r="S126" s="154">
        <f>P126+R126</f>
        <v>0</v>
      </c>
      <c r="T126" s="152"/>
      <c r="U126" s="152"/>
    </row>
    <row r="127" spans="1:21">
      <c r="A127" s="45"/>
      <c r="B127" s="415" t="s">
        <v>867</v>
      </c>
      <c r="C127" s="45" t="s">
        <v>293</v>
      </c>
      <c r="D127" s="46"/>
      <c r="E127" s="47"/>
      <c r="F127" s="253">
        <f>+E127*D127</f>
        <v>0</v>
      </c>
      <c r="G127" s="271">
        <f>'Basis of Estimate'!$G$8</f>
        <v>43617</v>
      </c>
      <c r="H127" s="271">
        <f>'Basis of Estimate'!$E$8</f>
        <v>43800</v>
      </c>
      <c r="I127" s="232">
        <f>VLOOKUP(G127,'Cost Indices'!$R$28:$S$1262,2)</f>
        <v>176.77636123196373</v>
      </c>
      <c r="J127" s="232">
        <f>VLOOKUP(H127,'Cost Indices'!$R$28:$S$1262,2)</f>
        <v>178.55150691465684</v>
      </c>
      <c r="K127" s="233">
        <f>(J127-I127)/I127</f>
        <v>1.0041759375077211E-2</v>
      </c>
      <c r="L127" s="234">
        <f>E127*(1+K127)</f>
        <v>0</v>
      </c>
      <c r="M127" s="235">
        <f>+L127*D127</f>
        <v>0</v>
      </c>
      <c r="N127" s="155">
        <v>0</v>
      </c>
      <c r="O127" s="156">
        <f>M127*N127</f>
        <v>0</v>
      </c>
      <c r="P127" s="154">
        <f>M127+O127</f>
        <v>0</v>
      </c>
      <c r="Q127" s="155">
        <v>0</v>
      </c>
      <c r="R127" s="157">
        <f>P127*Q127</f>
        <v>0</v>
      </c>
      <c r="S127" s="154">
        <f>P127+R127</f>
        <v>0</v>
      </c>
      <c r="T127" s="152"/>
      <c r="U127" s="152"/>
    </row>
    <row r="128" spans="1:21" ht="15">
      <c r="A128" s="63"/>
      <c r="B128" s="363" t="s">
        <v>560</v>
      </c>
      <c r="C128" s="41"/>
      <c r="D128" s="42"/>
      <c r="E128" s="43"/>
      <c r="F128" s="44"/>
      <c r="G128" s="280"/>
      <c r="H128" s="280"/>
      <c r="I128" s="44"/>
      <c r="J128" s="44"/>
      <c r="K128" s="44"/>
      <c r="L128" s="44"/>
      <c r="M128" s="44"/>
      <c r="N128" s="14"/>
      <c r="O128" s="14"/>
      <c r="P128" s="14"/>
      <c r="Q128" s="14"/>
      <c r="R128" s="14"/>
      <c r="S128" s="14"/>
      <c r="T128" s="14"/>
      <c r="U128" s="14"/>
    </row>
    <row r="129" spans="1:21">
      <c r="A129" s="45"/>
      <c r="B129" s="61" t="s">
        <v>561</v>
      </c>
      <c r="C129" s="45" t="s">
        <v>292</v>
      </c>
      <c r="D129" s="46"/>
      <c r="E129" s="47"/>
      <c r="F129" s="253">
        <f>+E129*D129</f>
        <v>0</v>
      </c>
      <c r="G129" s="271">
        <f>'Basis of Estimate'!$G$8</f>
        <v>43617</v>
      </c>
      <c r="H129" s="271">
        <f>'Basis of Estimate'!$E$8</f>
        <v>43800</v>
      </c>
      <c r="I129" s="232">
        <f>VLOOKUP(G129,'Cost Indices'!$R$28:$S$1262,2)</f>
        <v>176.77636123196373</v>
      </c>
      <c r="J129" s="232">
        <f>VLOOKUP(H129,'Cost Indices'!$R$28:$S$1262,2)</f>
        <v>178.55150691465684</v>
      </c>
      <c r="K129" s="233">
        <f>(J129-I129)/I129</f>
        <v>1.0041759375077211E-2</v>
      </c>
      <c r="L129" s="234">
        <f>E129*(1+K129)</f>
        <v>0</v>
      </c>
      <c r="M129" s="235">
        <f>+L129*D129</f>
        <v>0</v>
      </c>
      <c r="N129" s="155">
        <v>0</v>
      </c>
      <c r="O129" s="156">
        <f>M129*N129</f>
        <v>0</v>
      </c>
      <c r="P129" s="154">
        <f>M129+O129</f>
        <v>0</v>
      </c>
      <c r="Q129" s="155">
        <v>0</v>
      </c>
      <c r="R129" s="157">
        <f>P129*Q129</f>
        <v>0</v>
      </c>
      <c r="S129" s="154">
        <f>P129+R129</f>
        <v>0</v>
      </c>
      <c r="T129" s="152"/>
      <c r="U129" s="152"/>
    </row>
    <row r="130" spans="1:21">
      <c r="A130" s="45"/>
      <c r="B130" s="61" t="s">
        <v>562</v>
      </c>
      <c r="C130" s="45" t="s">
        <v>292</v>
      </c>
      <c r="D130" s="46"/>
      <c r="E130" s="47"/>
      <c r="F130" s="253">
        <f>+E130*D130</f>
        <v>0</v>
      </c>
      <c r="G130" s="271">
        <f>'Basis of Estimate'!$G$8</f>
        <v>43617</v>
      </c>
      <c r="H130" s="271">
        <f>'Basis of Estimate'!$E$8</f>
        <v>43800</v>
      </c>
      <c r="I130" s="232">
        <f>VLOOKUP(G130,'Cost Indices'!$R$28:$S$1262,2)</f>
        <v>176.77636123196373</v>
      </c>
      <c r="J130" s="232">
        <f>VLOOKUP(H130,'Cost Indices'!$R$28:$S$1262,2)</f>
        <v>178.55150691465684</v>
      </c>
      <c r="K130" s="233">
        <f>(J130-I130)/I130</f>
        <v>1.0041759375077211E-2</v>
      </c>
      <c r="L130" s="234">
        <f>E130*(1+K130)</f>
        <v>0</v>
      </c>
      <c r="M130" s="235">
        <f>+L130*D130</f>
        <v>0</v>
      </c>
      <c r="N130" s="155">
        <v>0</v>
      </c>
      <c r="O130" s="156">
        <f>M130*N130</f>
        <v>0</v>
      </c>
      <c r="P130" s="154">
        <f>M130+O130</f>
        <v>0</v>
      </c>
      <c r="Q130" s="155">
        <v>0</v>
      </c>
      <c r="R130" s="157">
        <f>P130*Q130</f>
        <v>0</v>
      </c>
      <c r="S130" s="154">
        <f>P130+R130</f>
        <v>0</v>
      </c>
      <c r="T130" s="152"/>
      <c r="U130" s="152"/>
    </row>
    <row r="131" spans="1:21">
      <c r="A131" s="45"/>
      <c r="B131" s="61" t="s">
        <v>15</v>
      </c>
      <c r="C131" s="45" t="s">
        <v>293</v>
      </c>
      <c r="D131" s="46"/>
      <c r="E131" s="47"/>
      <c r="F131" s="253"/>
      <c r="G131" s="271">
        <f>'Basis of Estimate'!$G$8</f>
        <v>43617</v>
      </c>
      <c r="H131" s="271">
        <f>'Basis of Estimate'!$E$8</f>
        <v>43800</v>
      </c>
      <c r="I131" s="232"/>
      <c r="J131" s="232"/>
      <c r="K131" s="233"/>
      <c r="L131" s="234"/>
      <c r="M131" s="235"/>
      <c r="N131" s="155"/>
      <c r="O131" s="156"/>
      <c r="P131" s="154"/>
      <c r="Q131" s="155"/>
      <c r="R131" s="157"/>
      <c r="S131" s="154"/>
      <c r="T131" s="152"/>
      <c r="U131" s="152"/>
    </row>
    <row r="132" spans="1:21">
      <c r="A132" s="45"/>
      <c r="B132" s="61" t="s">
        <v>4</v>
      </c>
      <c r="C132" s="45" t="s">
        <v>293</v>
      </c>
      <c r="D132" s="46"/>
      <c r="E132" s="47"/>
      <c r="F132" s="253">
        <f>+E132*D132</f>
        <v>0</v>
      </c>
      <c r="G132" s="271">
        <f>'Basis of Estimate'!$G$8</f>
        <v>43617</v>
      </c>
      <c r="H132" s="271">
        <f>'Basis of Estimate'!$E$8</f>
        <v>43800</v>
      </c>
      <c r="I132" s="232">
        <f>VLOOKUP(G132,'Cost Indices'!$R$28:$S$1262,2)</f>
        <v>176.77636123196373</v>
      </c>
      <c r="J132" s="232">
        <f>VLOOKUP(H132,'Cost Indices'!$R$28:$S$1262,2)</f>
        <v>178.55150691465684</v>
      </c>
      <c r="K132" s="233">
        <f>(J132-I132)/I132</f>
        <v>1.0041759375077211E-2</v>
      </c>
      <c r="L132" s="234">
        <f>E132*(1+K132)</f>
        <v>0</v>
      </c>
      <c r="M132" s="235">
        <f>+L132*D132</f>
        <v>0</v>
      </c>
      <c r="N132" s="155">
        <v>0</v>
      </c>
      <c r="O132" s="156">
        <f>M132*N132</f>
        <v>0</v>
      </c>
      <c r="P132" s="154">
        <f>M132+O132</f>
        <v>0</v>
      </c>
      <c r="Q132" s="155">
        <v>0</v>
      </c>
      <c r="R132" s="157">
        <f>P132*Q132</f>
        <v>0</v>
      </c>
      <c r="S132" s="154">
        <f>P132+R132</f>
        <v>0</v>
      </c>
      <c r="T132" s="152"/>
      <c r="U132" s="152"/>
    </row>
    <row r="133" spans="1:21">
      <c r="A133" s="45"/>
      <c r="B133" s="60" t="s">
        <v>563</v>
      </c>
      <c r="C133" s="45" t="s">
        <v>293</v>
      </c>
      <c r="D133" s="46"/>
      <c r="E133" s="47"/>
      <c r="F133" s="253">
        <f>+E133*D133</f>
        <v>0</v>
      </c>
      <c r="G133" s="271">
        <f>'Basis of Estimate'!$G$8</f>
        <v>43617</v>
      </c>
      <c r="H133" s="271">
        <f>'Basis of Estimate'!$E$8</f>
        <v>43800</v>
      </c>
      <c r="I133" s="232">
        <f>VLOOKUP(G133,'Cost Indices'!$R$28:$S$1262,2)</f>
        <v>176.77636123196373</v>
      </c>
      <c r="J133" s="232">
        <f>VLOOKUP(H133,'Cost Indices'!$R$28:$S$1262,2)</f>
        <v>178.55150691465684</v>
      </c>
      <c r="K133" s="233">
        <f>(J133-I133)/I133</f>
        <v>1.0041759375077211E-2</v>
      </c>
      <c r="L133" s="234">
        <f>E133*(1+K133)</f>
        <v>0</v>
      </c>
      <c r="M133" s="235">
        <f>+L133*D133</f>
        <v>0</v>
      </c>
      <c r="N133" s="155">
        <v>0</v>
      </c>
      <c r="O133" s="156">
        <f>M133*N133</f>
        <v>0</v>
      </c>
      <c r="P133" s="154">
        <f>M133+O133</f>
        <v>0</v>
      </c>
      <c r="Q133" s="155">
        <v>0</v>
      </c>
      <c r="R133" s="157">
        <f>P133*Q133</f>
        <v>0</v>
      </c>
      <c r="S133" s="154">
        <f>P133+R133</f>
        <v>0</v>
      </c>
      <c r="T133" s="152"/>
      <c r="U133" s="152"/>
    </row>
    <row r="134" spans="1:21" ht="15">
      <c r="A134" s="41"/>
      <c r="B134" s="363"/>
      <c r="C134" s="41"/>
      <c r="D134" s="42"/>
      <c r="E134" s="43"/>
      <c r="F134" s="44"/>
      <c r="G134" s="280"/>
      <c r="H134" s="280"/>
      <c r="I134" s="44"/>
      <c r="J134" s="44"/>
      <c r="K134" s="44"/>
      <c r="L134" s="44"/>
      <c r="M134" s="44"/>
      <c r="N134" s="14"/>
      <c r="O134" s="14"/>
      <c r="P134" s="14"/>
      <c r="Q134" s="14"/>
      <c r="R134" s="14"/>
      <c r="S134" s="14"/>
      <c r="T134" s="14"/>
      <c r="U134" s="14"/>
    </row>
    <row r="135" spans="1:21" ht="15.75">
      <c r="A135" s="85">
        <v>3.3</v>
      </c>
      <c r="B135" s="87" t="str">
        <f>+B98</f>
        <v>MECHANICAL WORKS</v>
      </c>
      <c r="C135" s="759" t="s">
        <v>242</v>
      </c>
      <c r="D135" s="759"/>
      <c r="E135" s="759"/>
      <c r="F135" s="249">
        <f>SUM(F98:F134)</f>
        <v>0</v>
      </c>
      <c r="G135" s="274"/>
      <c r="H135" s="274"/>
      <c r="I135" s="144"/>
      <c r="J135" s="144"/>
      <c r="K135" s="144"/>
      <c r="L135" s="144"/>
      <c r="M135" s="249">
        <f>SUM(M98:M134)</f>
        <v>0</v>
      </c>
      <c r="N135" s="141"/>
      <c r="O135" s="249">
        <f>SUM(O98:O134)</f>
        <v>0</v>
      </c>
      <c r="P135" s="249">
        <f>SUM(P98:P134)</f>
        <v>0</v>
      </c>
      <c r="Q135" s="144"/>
      <c r="R135" s="249">
        <f>SUM(R98:R134)</f>
        <v>0</v>
      </c>
      <c r="S135" s="249">
        <f>SUM(S98:S134)</f>
        <v>0</v>
      </c>
      <c r="T135" s="141"/>
      <c r="U135" s="144"/>
    </row>
    <row r="136" spans="1:21" s="139" customFormat="1" ht="15.75">
      <c r="A136" s="138"/>
      <c r="B136" s="365"/>
      <c r="C136" s="75"/>
      <c r="D136" s="75"/>
      <c r="E136" s="75"/>
      <c r="F136" s="16"/>
      <c r="G136" s="270"/>
      <c r="H136" s="270"/>
      <c r="I136" s="16"/>
      <c r="J136" s="16"/>
      <c r="K136" s="16"/>
      <c r="L136" s="16"/>
      <c r="M136" s="16"/>
      <c r="N136" s="16"/>
      <c r="O136" s="16"/>
      <c r="P136" s="16"/>
      <c r="Q136" s="16"/>
      <c r="R136" s="16"/>
      <c r="S136" s="16"/>
      <c r="T136" s="16"/>
      <c r="U136" s="16"/>
    </row>
    <row r="137" spans="1:21" ht="15.75">
      <c r="A137" s="66">
        <v>3.4</v>
      </c>
      <c r="B137" s="67" t="s">
        <v>722</v>
      </c>
      <c r="C137" s="76"/>
      <c r="D137" s="77"/>
      <c r="E137" s="78"/>
      <c r="F137" s="79"/>
      <c r="G137" s="286"/>
      <c r="H137" s="286"/>
      <c r="I137" s="79"/>
      <c r="J137" s="79"/>
      <c r="K137" s="79"/>
      <c r="L137" s="79"/>
      <c r="M137" s="79"/>
      <c r="N137" s="79"/>
      <c r="O137" s="79"/>
      <c r="P137" s="79"/>
      <c r="Q137" s="79"/>
      <c r="R137" s="79"/>
      <c r="S137" s="79"/>
      <c r="T137" s="79"/>
      <c r="U137" s="79"/>
    </row>
    <row r="138" spans="1:21" s="139" customFormat="1" ht="15.75">
      <c r="A138" s="324"/>
      <c r="B138" s="342" t="s">
        <v>51</v>
      </c>
      <c r="C138" s="320"/>
      <c r="D138" s="321"/>
      <c r="E138" s="322"/>
      <c r="F138" s="323"/>
      <c r="G138" s="280"/>
      <c r="H138" s="280"/>
      <c r="I138" s="44"/>
      <c r="J138" s="44"/>
      <c r="K138" s="44"/>
      <c r="L138" s="44"/>
      <c r="M138" s="44"/>
      <c r="N138" s="14"/>
      <c r="O138" s="14"/>
      <c r="P138" s="14"/>
      <c r="Q138" s="14"/>
      <c r="R138" s="14"/>
      <c r="S138" s="14"/>
      <c r="T138" s="14"/>
      <c r="U138" s="14"/>
    </row>
    <row r="139" spans="1:21" s="139" customFormat="1" ht="15.75">
      <c r="A139" s="318"/>
      <c r="B139" s="303" t="s">
        <v>52</v>
      </c>
      <c r="C139" s="45" t="s">
        <v>293</v>
      </c>
      <c r="D139" s="46"/>
      <c r="E139" s="319"/>
      <c r="F139" s="252">
        <f t="shared" ref="F139:F144" si="8">D139*E139</f>
        <v>0</v>
      </c>
      <c r="G139" s="271">
        <f>'Basis of Estimate'!$G$8</f>
        <v>43617</v>
      </c>
      <c r="H139" s="271">
        <f>'Basis of Estimate'!$E$8</f>
        <v>43800</v>
      </c>
      <c r="I139" s="232">
        <f>VLOOKUP(G139,'Cost Indices'!$R$28:$S$1262,2)</f>
        <v>176.77636123196373</v>
      </c>
      <c r="J139" s="232">
        <f>VLOOKUP(H139,'Cost Indices'!$R$28:$S$1262,2)</f>
        <v>178.55150691465684</v>
      </c>
      <c r="K139" s="233">
        <f t="shared" ref="K139:K144" si="9">(J139-I139)/I139</f>
        <v>1.0041759375077211E-2</v>
      </c>
      <c r="L139" s="234">
        <f t="shared" ref="L139:L144" si="10">E139*(1+K139)</f>
        <v>0</v>
      </c>
      <c r="M139" s="235">
        <f t="shared" ref="M139:M144" si="11">+L139*D139</f>
        <v>0</v>
      </c>
      <c r="N139" s="155">
        <v>0</v>
      </c>
      <c r="O139" s="156">
        <f t="shared" ref="O139:O144" si="12">M139*N139</f>
        <v>0</v>
      </c>
      <c r="P139" s="154">
        <f t="shared" ref="P139:P144" si="13">M139+O139</f>
        <v>0</v>
      </c>
      <c r="Q139" s="155">
        <v>0</v>
      </c>
      <c r="R139" s="157">
        <f t="shared" ref="R139:R144" si="14">P139*Q139</f>
        <v>0</v>
      </c>
      <c r="S139" s="154">
        <f t="shared" ref="S139:S144" si="15">P139+R139</f>
        <v>0</v>
      </c>
      <c r="T139" s="152"/>
      <c r="U139" s="152"/>
    </row>
    <row r="140" spans="1:21" s="139" customFormat="1" ht="15.75">
      <c r="A140" s="318"/>
      <c r="B140" s="303" t="s">
        <v>53</v>
      </c>
      <c r="C140" s="45" t="s">
        <v>293</v>
      </c>
      <c r="D140" s="46"/>
      <c r="E140" s="319"/>
      <c r="F140" s="252">
        <f t="shared" si="8"/>
        <v>0</v>
      </c>
      <c r="G140" s="271">
        <f>'Basis of Estimate'!$G$8</f>
        <v>43617</v>
      </c>
      <c r="H140" s="271">
        <f>'Basis of Estimate'!$E$8</f>
        <v>43800</v>
      </c>
      <c r="I140" s="232">
        <f>VLOOKUP(G140,'Cost Indices'!$R$28:$S$1262,2)</f>
        <v>176.77636123196373</v>
      </c>
      <c r="J140" s="232">
        <f>VLOOKUP(H140,'Cost Indices'!$R$28:$S$1262,2)</f>
        <v>178.55150691465684</v>
      </c>
      <c r="K140" s="233">
        <f t="shared" si="9"/>
        <v>1.0041759375077211E-2</v>
      </c>
      <c r="L140" s="234">
        <f t="shared" si="10"/>
        <v>0</v>
      </c>
      <c r="M140" s="235">
        <f t="shared" si="11"/>
        <v>0</v>
      </c>
      <c r="N140" s="155">
        <v>0</v>
      </c>
      <c r="O140" s="156">
        <f t="shared" si="12"/>
        <v>0</v>
      </c>
      <c r="P140" s="154">
        <f t="shared" si="13"/>
        <v>0</v>
      </c>
      <c r="Q140" s="155">
        <v>0</v>
      </c>
      <c r="R140" s="157">
        <f t="shared" si="14"/>
        <v>0</v>
      </c>
      <c r="S140" s="154">
        <f t="shared" si="15"/>
        <v>0</v>
      </c>
      <c r="T140" s="152"/>
      <c r="U140" s="152"/>
    </row>
    <row r="141" spans="1:21" s="139" customFormat="1" ht="15.75">
      <c r="A141" s="318"/>
      <c r="B141" s="303" t="s">
        <v>54</v>
      </c>
      <c r="C141" s="45" t="s">
        <v>293</v>
      </c>
      <c r="D141" s="46"/>
      <c r="E141" s="319"/>
      <c r="F141" s="252">
        <f t="shared" si="8"/>
        <v>0</v>
      </c>
      <c r="G141" s="271">
        <f>'Basis of Estimate'!$G$8</f>
        <v>43617</v>
      </c>
      <c r="H141" s="271">
        <f>'Basis of Estimate'!$E$8</f>
        <v>43800</v>
      </c>
      <c r="I141" s="232">
        <f>VLOOKUP(G141,'Cost Indices'!$R$28:$S$1262,2)</f>
        <v>176.77636123196373</v>
      </c>
      <c r="J141" s="232">
        <f>VLOOKUP(H141,'Cost Indices'!$R$28:$S$1262,2)</f>
        <v>178.55150691465684</v>
      </c>
      <c r="K141" s="233">
        <f t="shared" si="9"/>
        <v>1.0041759375077211E-2</v>
      </c>
      <c r="L141" s="234">
        <f t="shared" si="10"/>
        <v>0</v>
      </c>
      <c r="M141" s="235">
        <f t="shared" si="11"/>
        <v>0</v>
      </c>
      <c r="N141" s="155">
        <v>0</v>
      </c>
      <c r="O141" s="156">
        <f t="shared" si="12"/>
        <v>0</v>
      </c>
      <c r="P141" s="154">
        <f t="shared" si="13"/>
        <v>0</v>
      </c>
      <c r="Q141" s="155">
        <v>0</v>
      </c>
      <c r="R141" s="157">
        <f t="shared" si="14"/>
        <v>0</v>
      </c>
      <c r="S141" s="154">
        <f t="shared" si="15"/>
        <v>0</v>
      </c>
      <c r="T141" s="152"/>
      <c r="U141" s="152"/>
    </row>
    <row r="142" spans="1:21" s="139" customFormat="1" ht="15.75">
      <c r="A142" s="318"/>
      <c r="B142" s="303" t="s">
        <v>55</v>
      </c>
      <c r="C142" s="45" t="s">
        <v>293</v>
      </c>
      <c r="D142" s="46"/>
      <c r="E142" s="319"/>
      <c r="F142" s="252">
        <f t="shared" si="8"/>
        <v>0</v>
      </c>
      <c r="G142" s="271">
        <f>'Basis of Estimate'!$G$8</f>
        <v>43617</v>
      </c>
      <c r="H142" s="271">
        <f>'Basis of Estimate'!$E$8</f>
        <v>43800</v>
      </c>
      <c r="I142" s="232">
        <f>VLOOKUP(G142,'Cost Indices'!$R$28:$S$1262,2)</f>
        <v>176.77636123196373</v>
      </c>
      <c r="J142" s="232">
        <f>VLOOKUP(H142,'Cost Indices'!$R$28:$S$1262,2)</f>
        <v>178.55150691465684</v>
      </c>
      <c r="K142" s="233">
        <f t="shared" si="9"/>
        <v>1.0041759375077211E-2</v>
      </c>
      <c r="L142" s="234">
        <f t="shared" si="10"/>
        <v>0</v>
      </c>
      <c r="M142" s="235">
        <f t="shared" si="11"/>
        <v>0</v>
      </c>
      <c r="N142" s="155">
        <v>0</v>
      </c>
      <c r="O142" s="156">
        <f t="shared" si="12"/>
        <v>0</v>
      </c>
      <c r="P142" s="154">
        <f t="shared" si="13"/>
        <v>0</v>
      </c>
      <c r="Q142" s="155">
        <v>0</v>
      </c>
      <c r="R142" s="157">
        <f t="shared" si="14"/>
        <v>0</v>
      </c>
      <c r="S142" s="154">
        <f t="shared" si="15"/>
        <v>0</v>
      </c>
      <c r="T142" s="152"/>
      <c r="U142" s="152"/>
    </row>
    <row r="143" spans="1:21" s="139" customFormat="1" ht="15.75">
      <c r="A143" s="318"/>
      <c r="B143" s="303" t="s">
        <v>56</v>
      </c>
      <c r="C143" s="45" t="s">
        <v>293</v>
      </c>
      <c r="D143" s="46"/>
      <c r="E143" s="319"/>
      <c r="F143" s="252">
        <f t="shared" si="8"/>
        <v>0</v>
      </c>
      <c r="G143" s="271">
        <f>'Basis of Estimate'!$G$8</f>
        <v>43617</v>
      </c>
      <c r="H143" s="271">
        <f>'Basis of Estimate'!$E$8</f>
        <v>43800</v>
      </c>
      <c r="I143" s="232">
        <f>VLOOKUP(G143,'Cost Indices'!$R$28:$S$1262,2)</f>
        <v>176.77636123196373</v>
      </c>
      <c r="J143" s="232">
        <f>VLOOKUP(H143,'Cost Indices'!$R$28:$S$1262,2)</f>
        <v>178.55150691465684</v>
      </c>
      <c r="K143" s="233">
        <f t="shared" si="9"/>
        <v>1.0041759375077211E-2</v>
      </c>
      <c r="L143" s="234">
        <f t="shared" si="10"/>
        <v>0</v>
      </c>
      <c r="M143" s="235">
        <f t="shared" si="11"/>
        <v>0</v>
      </c>
      <c r="N143" s="155">
        <v>0</v>
      </c>
      <c r="O143" s="156">
        <f t="shared" si="12"/>
        <v>0</v>
      </c>
      <c r="P143" s="154">
        <f t="shared" si="13"/>
        <v>0</v>
      </c>
      <c r="Q143" s="155">
        <v>0</v>
      </c>
      <c r="R143" s="157">
        <f t="shared" si="14"/>
        <v>0</v>
      </c>
      <c r="S143" s="154">
        <f t="shared" si="15"/>
        <v>0</v>
      </c>
      <c r="T143" s="152"/>
      <c r="U143" s="152"/>
    </row>
    <row r="144" spans="1:21" s="139" customFormat="1" ht="15.75">
      <c r="A144" s="318"/>
      <c r="B144" s="303" t="s">
        <v>57</v>
      </c>
      <c r="C144" s="45" t="s">
        <v>293</v>
      </c>
      <c r="D144" s="46"/>
      <c r="E144" s="319"/>
      <c r="F144" s="252">
        <f t="shared" si="8"/>
        <v>0</v>
      </c>
      <c r="G144" s="271">
        <f>'Basis of Estimate'!$G$8</f>
        <v>43617</v>
      </c>
      <c r="H144" s="271">
        <f>'Basis of Estimate'!$E$8</f>
        <v>43800</v>
      </c>
      <c r="I144" s="232">
        <f>VLOOKUP(G144,'Cost Indices'!$R$28:$S$1262,2)</f>
        <v>176.77636123196373</v>
      </c>
      <c r="J144" s="232">
        <f>VLOOKUP(H144,'Cost Indices'!$R$28:$S$1262,2)</f>
        <v>178.55150691465684</v>
      </c>
      <c r="K144" s="233">
        <f t="shared" si="9"/>
        <v>1.0041759375077211E-2</v>
      </c>
      <c r="L144" s="234">
        <f t="shared" si="10"/>
        <v>0</v>
      </c>
      <c r="M144" s="235">
        <f t="shared" si="11"/>
        <v>0</v>
      </c>
      <c r="N144" s="155">
        <v>0</v>
      </c>
      <c r="O144" s="156">
        <f t="shared" si="12"/>
        <v>0</v>
      </c>
      <c r="P144" s="154">
        <f t="shared" si="13"/>
        <v>0</v>
      </c>
      <c r="Q144" s="155">
        <v>0</v>
      </c>
      <c r="R144" s="157">
        <f t="shared" si="14"/>
        <v>0</v>
      </c>
      <c r="S144" s="154">
        <f t="shared" si="15"/>
        <v>0</v>
      </c>
      <c r="T144" s="152"/>
      <c r="U144" s="152"/>
    </row>
    <row r="145" spans="1:21" s="139" customFormat="1" ht="15.75">
      <c r="A145" s="324"/>
      <c r="B145" s="342" t="s">
        <v>58</v>
      </c>
      <c r="C145" s="320"/>
      <c r="D145" s="321"/>
      <c r="E145" s="322"/>
      <c r="F145" s="323"/>
      <c r="G145" s="280"/>
      <c r="H145" s="280"/>
      <c r="I145" s="44"/>
      <c r="J145" s="44"/>
      <c r="K145" s="44"/>
      <c r="L145" s="44"/>
      <c r="M145" s="44"/>
      <c r="N145" s="14"/>
      <c r="O145" s="14"/>
      <c r="P145" s="14"/>
      <c r="Q145" s="14"/>
      <c r="R145" s="14"/>
      <c r="S145" s="14"/>
      <c r="T145" s="14"/>
      <c r="U145" s="14"/>
    </row>
    <row r="146" spans="1:21" s="139" customFormat="1" ht="15.75">
      <c r="A146" s="318"/>
      <c r="B146" s="303" t="s">
        <v>59</v>
      </c>
      <c r="C146" s="45" t="s">
        <v>292</v>
      </c>
      <c r="D146" s="46"/>
      <c r="E146" s="319"/>
      <c r="F146" s="252">
        <f>D146*E146</f>
        <v>0</v>
      </c>
      <c r="G146" s="271">
        <f>'Basis of Estimate'!$G$8</f>
        <v>43617</v>
      </c>
      <c r="H146" s="271">
        <f>'Basis of Estimate'!$E$8</f>
        <v>43800</v>
      </c>
      <c r="I146" s="232">
        <f>VLOOKUP(G146,'Cost Indices'!$R$28:$S$1262,2)</f>
        <v>176.77636123196373</v>
      </c>
      <c r="J146" s="232">
        <f>VLOOKUP(H146,'Cost Indices'!$R$28:$S$1262,2)</f>
        <v>178.55150691465684</v>
      </c>
      <c r="K146" s="233">
        <f>(J146-I146)/I146</f>
        <v>1.0041759375077211E-2</v>
      </c>
      <c r="L146" s="234">
        <f>E146*(1+K146)</f>
        <v>0</v>
      </c>
      <c r="M146" s="235">
        <f>+L146*D146</f>
        <v>0</v>
      </c>
      <c r="N146" s="155">
        <v>0</v>
      </c>
      <c r="O146" s="156">
        <f>M146*N146</f>
        <v>0</v>
      </c>
      <c r="P146" s="154">
        <f>M146+O146</f>
        <v>0</v>
      </c>
      <c r="Q146" s="155">
        <v>0</v>
      </c>
      <c r="R146" s="157">
        <f>P146*Q146</f>
        <v>0</v>
      </c>
      <c r="S146" s="154">
        <f>P146+R146</f>
        <v>0</v>
      </c>
      <c r="T146" s="152"/>
      <c r="U146" s="152"/>
    </row>
    <row r="147" spans="1:21" s="139" customFormat="1" ht="15.75">
      <c r="A147" s="318"/>
      <c r="B147" s="303" t="s">
        <v>474</v>
      </c>
      <c r="C147" s="45" t="s">
        <v>292</v>
      </c>
      <c r="D147" s="46"/>
      <c r="E147" s="319"/>
      <c r="F147" s="252">
        <f>D147*E147</f>
        <v>0</v>
      </c>
      <c r="G147" s="271">
        <f>'Basis of Estimate'!$G$8</f>
        <v>43617</v>
      </c>
      <c r="H147" s="271">
        <f>'Basis of Estimate'!$E$8</f>
        <v>43800</v>
      </c>
      <c r="I147" s="232">
        <f>VLOOKUP(G147,'Cost Indices'!$R$28:$S$1262,2)</f>
        <v>176.77636123196373</v>
      </c>
      <c r="J147" s="232">
        <f>VLOOKUP(H147,'Cost Indices'!$R$28:$S$1262,2)</f>
        <v>178.55150691465684</v>
      </c>
      <c r="K147" s="233">
        <f>(J147-I147)/I147</f>
        <v>1.0041759375077211E-2</v>
      </c>
      <c r="L147" s="234">
        <f>E147*(1+K147)</f>
        <v>0</v>
      </c>
      <c r="M147" s="235">
        <f>+L147*D147</f>
        <v>0</v>
      </c>
      <c r="N147" s="155">
        <v>0</v>
      </c>
      <c r="O147" s="156">
        <f>M147*N147</f>
        <v>0</v>
      </c>
      <c r="P147" s="154">
        <f>M147+O147</f>
        <v>0</v>
      </c>
      <c r="Q147" s="155">
        <v>0</v>
      </c>
      <c r="R147" s="157">
        <f>P147*Q147</f>
        <v>0</v>
      </c>
      <c r="S147" s="154">
        <f>P147+R147</f>
        <v>0</v>
      </c>
      <c r="T147" s="152"/>
      <c r="U147" s="152"/>
    </row>
    <row r="148" spans="1:21" s="139" customFormat="1" ht="15.75">
      <c r="A148" s="318"/>
      <c r="B148" s="303" t="s">
        <v>60</v>
      </c>
      <c r="C148" s="45" t="s">
        <v>292</v>
      </c>
      <c r="D148" s="46"/>
      <c r="E148" s="319"/>
      <c r="F148" s="252">
        <f>D148*E148</f>
        <v>0</v>
      </c>
      <c r="G148" s="271">
        <f>'Basis of Estimate'!$G$8</f>
        <v>43617</v>
      </c>
      <c r="H148" s="271">
        <f>'Basis of Estimate'!$E$8</f>
        <v>43800</v>
      </c>
      <c r="I148" s="232">
        <f>VLOOKUP(G148,'Cost Indices'!$R$28:$S$1262,2)</f>
        <v>176.77636123196373</v>
      </c>
      <c r="J148" s="232">
        <f>VLOOKUP(H148,'Cost Indices'!$R$28:$S$1262,2)</f>
        <v>178.55150691465684</v>
      </c>
      <c r="K148" s="233">
        <f>(J148-I148)/I148</f>
        <v>1.0041759375077211E-2</v>
      </c>
      <c r="L148" s="234">
        <f>E148*(1+K148)</f>
        <v>0</v>
      </c>
      <c r="M148" s="235">
        <f>+L148*D148</f>
        <v>0</v>
      </c>
      <c r="N148" s="155">
        <v>0</v>
      </c>
      <c r="O148" s="156">
        <f>M148*N148</f>
        <v>0</v>
      </c>
      <c r="P148" s="154">
        <f>M148+O148</f>
        <v>0</v>
      </c>
      <c r="Q148" s="155">
        <v>0</v>
      </c>
      <c r="R148" s="157">
        <f>P148*Q148</f>
        <v>0</v>
      </c>
      <c r="S148" s="154">
        <f>P148+R148</f>
        <v>0</v>
      </c>
      <c r="T148" s="152"/>
      <c r="U148" s="152"/>
    </row>
    <row r="149" spans="1:21" s="139" customFormat="1" ht="15.75">
      <c r="A149" s="318"/>
      <c r="B149" s="303" t="s">
        <v>48</v>
      </c>
      <c r="C149" s="45" t="s">
        <v>292</v>
      </c>
      <c r="D149" s="46"/>
      <c r="E149" s="319"/>
      <c r="F149" s="252">
        <f>D149*E149</f>
        <v>0</v>
      </c>
      <c r="G149" s="271">
        <f>'Basis of Estimate'!$G$8</f>
        <v>43617</v>
      </c>
      <c r="H149" s="271">
        <f>'Basis of Estimate'!$E$8</f>
        <v>43800</v>
      </c>
      <c r="I149" s="232">
        <f>VLOOKUP(G149,'Cost Indices'!$R$28:$S$1262,2)</f>
        <v>176.77636123196373</v>
      </c>
      <c r="J149" s="232">
        <f>VLOOKUP(H149,'Cost Indices'!$R$28:$S$1262,2)</f>
        <v>178.55150691465684</v>
      </c>
      <c r="K149" s="233">
        <f>(J149-I149)/I149</f>
        <v>1.0041759375077211E-2</v>
      </c>
      <c r="L149" s="234">
        <f>E149*(1+K149)</f>
        <v>0</v>
      </c>
      <c r="M149" s="235">
        <f>+L149*D149</f>
        <v>0</v>
      </c>
      <c r="N149" s="155">
        <v>0</v>
      </c>
      <c r="O149" s="156">
        <f>M149*N149</f>
        <v>0</v>
      </c>
      <c r="P149" s="154">
        <f>M149+O149</f>
        <v>0</v>
      </c>
      <c r="Q149" s="155">
        <v>0</v>
      </c>
      <c r="R149" s="157">
        <f>P149*Q149</f>
        <v>0</v>
      </c>
      <c r="S149" s="154">
        <f>P149+R149</f>
        <v>0</v>
      </c>
      <c r="T149" s="152"/>
      <c r="U149" s="152"/>
    </row>
    <row r="150" spans="1:21" s="139" customFormat="1" ht="15.75">
      <c r="A150" s="318"/>
      <c r="B150" s="303" t="s">
        <v>47</v>
      </c>
      <c r="C150" s="45" t="s">
        <v>292</v>
      </c>
      <c r="D150" s="46"/>
      <c r="E150" s="319"/>
      <c r="F150" s="252">
        <f>D150*E150</f>
        <v>0</v>
      </c>
      <c r="G150" s="271">
        <f>'Basis of Estimate'!$G$8</f>
        <v>43617</v>
      </c>
      <c r="H150" s="271">
        <f>'Basis of Estimate'!$E$8</f>
        <v>43800</v>
      </c>
      <c r="I150" s="232">
        <f>VLOOKUP(G150,'Cost Indices'!$R$28:$S$1262,2)</f>
        <v>176.77636123196373</v>
      </c>
      <c r="J150" s="232">
        <f>VLOOKUP(H150,'Cost Indices'!$R$28:$S$1262,2)</f>
        <v>178.55150691465684</v>
      </c>
      <c r="K150" s="233">
        <f>(J150-I150)/I150</f>
        <v>1.0041759375077211E-2</v>
      </c>
      <c r="L150" s="234">
        <f>E150*(1+K150)</f>
        <v>0</v>
      </c>
      <c r="M150" s="235">
        <f>+L150*D150</f>
        <v>0</v>
      </c>
      <c r="N150" s="155">
        <v>0</v>
      </c>
      <c r="O150" s="156">
        <f>M150*N150</f>
        <v>0</v>
      </c>
      <c r="P150" s="154">
        <f>M150+O150</f>
        <v>0</v>
      </c>
      <c r="Q150" s="155">
        <v>0</v>
      </c>
      <c r="R150" s="157">
        <f>P150*Q150</f>
        <v>0</v>
      </c>
      <c r="S150" s="154">
        <f>P150+R150</f>
        <v>0</v>
      </c>
      <c r="T150" s="152"/>
      <c r="U150" s="152"/>
    </row>
    <row r="151" spans="1:21" s="139" customFormat="1" ht="15.75">
      <c r="A151" s="324"/>
      <c r="B151" s="342" t="s">
        <v>372</v>
      </c>
      <c r="C151" s="320"/>
      <c r="D151" s="321"/>
      <c r="E151" s="322"/>
      <c r="F151" s="323"/>
      <c r="G151" s="280"/>
      <c r="H151" s="280"/>
      <c r="I151" s="44"/>
      <c r="J151" s="44"/>
      <c r="K151" s="44"/>
      <c r="L151" s="44"/>
      <c r="M151" s="44"/>
      <c r="N151" s="14"/>
      <c r="O151" s="14"/>
      <c r="P151" s="14"/>
      <c r="Q151" s="14"/>
      <c r="R151" s="14"/>
      <c r="S151" s="14"/>
      <c r="T151" s="14"/>
      <c r="U151" s="14"/>
    </row>
    <row r="152" spans="1:21" s="139" customFormat="1" ht="15.75">
      <c r="A152" s="318"/>
      <c r="B152" s="303" t="s">
        <v>61</v>
      </c>
      <c r="C152" s="45" t="s">
        <v>293</v>
      </c>
      <c r="D152" s="46"/>
      <c r="E152" s="319"/>
      <c r="F152" s="252">
        <f t="shared" ref="F152:F159" si="16">D152*E152</f>
        <v>0</v>
      </c>
      <c r="G152" s="271">
        <f>'Basis of Estimate'!$G$8</f>
        <v>43617</v>
      </c>
      <c r="H152" s="271">
        <f>'Basis of Estimate'!$E$8</f>
        <v>43800</v>
      </c>
      <c r="I152" s="232">
        <f>VLOOKUP(G152,'Cost Indices'!$R$28:$S$1262,2)</f>
        <v>176.77636123196373</v>
      </c>
      <c r="J152" s="232">
        <f>VLOOKUP(H152,'Cost Indices'!$R$28:$S$1262,2)</f>
        <v>178.55150691465684</v>
      </c>
      <c r="K152" s="233">
        <f t="shared" ref="K152:K159" si="17">(J152-I152)/I152</f>
        <v>1.0041759375077211E-2</v>
      </c>
      <c r="L152" s="234">
        <f t="shared" ref="L152:L159" si="18">E152*(1+K152)</f>
        <v>0</v>
      </c>
      <c r="M152" s="235">
        <f t="shared" ref="M152:M159" si="19">+L152*D152</f>
        <v>0</v>
      </c>
      <c r="N152" s="155">
        <v>0</v>
      </c>
      <c r="O152" s="156">
        <f t="shared" ref="O152:O159" si="20">M152*N152</f>
        <v>0</v>
      </c>
      <c r="P152" s="154">
        <f t="shared" ref="P152:P159" si="21">M152+O152</f>
        <v>0</v>
      </c>
      <c r="Q152" s="155">
        <v>0</v>
      </c>
      <c r="R152" s="157">
        <f t="shared" ref="R152:R159" si="22">P152*Q152</f>
        <v>0</v>
      </c>
      <c r="S152" s="154">
        <f t="shared" ref="S152:S159" si="23">P152+R152</f>
        <v>0</v>
      </c>
      <c r="T152" s="152"/>
      <c r="U152" s="152"/>
    </row>
    <row r="153" spans="1:21" s="139" customFormat="1" ht="15.75">
      <c r="A153" s="318"/>
      <c r="B153" s="303" t="s">
        <v>62</v>
      </c>
      <c r="C153" s="45" t="s">
        <v>293</v>
      </c>
      <c r="D153" s="46"/>
      <c r="E153" s="319"/>
      <c r="F153" s="252">
        <f t="shared" si="16"/>
        <v>0</v>
      </c>
      <c r="G153" s="271">
        <f>'Basis of Estimate'!$G$8</f>
        <v>43617</v>
      </c>
      <c r="H153" s="271">
        <f>'Basis of Estimate'!$E$8</f>
        <v>43800</v>
      </c>
      <c r="I153" s="232">
        <f>VLOOKUP(G153,'Cost Indices'!$R$28:$S$1262,2)</f>
        <v>176.77636123196373</v>
      </c>
      <c r="J153" s="232">
        <f>VLOOKUP(H153,'Cost Indices'!$R$28:$S$1262,2)</f>
        <v>178.55150691465684</v>
      </c>
      <c r="K153" s="233">
        <f t="shared" si="17"/>
        <v>1.0041759375077211E-2</v>
      </c>
      <c r="L153" s="234">
        <f t="shared" si="18"/>
        <v>0</v>
      </c>
      <c r="M153" s="235">
        <f t="shared" si="19"/>
        <v>0</v>
      </c>
      <c r="N153" s="155">
        <v>0</v>
      </c>
      <c r="O153" s="156">
        <f t="shared" si="20"/>
        <v>0</v>
      </c>
      <c r="P153" s="154">
        <f t="shared" si="21"/>
        <v>0</v>
      </c>
      <c r="Q153" s="155">
        <v>0</v>
      </c>
      <c r="R153" s="157">
        <f t="shared" si="22"/>
        <v>0</v>
      </c>
      <c r="S153" s="154">
        <f t="shared" si="23"/>
        <v>0</v>
      </c>
      <c r="T153" s="152"/>
      <c r="U153" s="152"/>
    </row>
    <row r="154" spans="1:21" s="139" customFormat="1" ht="15.75">
      <c r="A154" s="318"/>
      <c r="B154" s="303" t="s">
        <v>49</v>
      </c>
      <c r="C154" s="45" t="s">
        <v>293</v>
      </c>
      <c r="D154" s="46"/>
      <c r="E154" s="319"/>
      <c r="F154" s="252">
        <f t="shared" si="16"/>
        <v>0</v>
      </c>
      <c r="G154" s="271">
        <f>'Basis of Estimate'!$G$8</f>
        <v>43617</v>
      </c>
      <c r="H154" s="271">
        <f>'Basis of Estimate'!$E$8</f>
        <v>43800</v>
      </c>
      <c r="I154" s="232">
        <f>VLOOKUP(G154,'Cost Indices'!$R$28:$S$1262,2)</f>
        <v>176.77636123196373</v>
      </c>
      <c r="J154" s="232">
        <f>VLOOKUP(H154,'Cost Indices'!$R$28:$S$1262,2)</f>
        <v>178.55150691465684</v>
      </c>
      <c r="K154" s="233">
        <f t="shared" si="17"/>
        <v>1.0041759375077211E-2</v>
      </c>
      <c r="L154" s="234">
        <f t="shared" si="18"/>
        <v>0</v>
      </c>
      <c r="M154" s="235">
        <f t="shared" si="19"/>
        <v>0</v>
      </c>
      <c r="N154" s="155">
        <v>0</v>
      </c>
      <c r="O154" s="156">
        <f t="shared" si="20"/>
        <v>0</v>
      </c>
      <c r="P154" s="154">
        <f t="shared" si="21"/>
        <v>0</v>
      </c>
      <c r="Q154" s="155">
        <v>0</v>
      </c>
      <c r="R154" s="157">
        <f t="shared" si="22"/>
        <v>0</v>
      </c>
      <c r="S154" s="154">
        <f t="shared" si="23"/>
        <v>0</v>
      </c>
      <c r="T154" s="152"/>
      <c r="U154" s="152"/>
    </row>
    <row r="155" spans="1:21" s="139" customFormat="1" ht="15.75">
      <c r="A155" s="318"/>
      <c r="B155" s="303" t="s">
        <v>63</v>
      </c>
      <c r="C155" s="45" t="s">
        <v>293</v>
      </c>
      <c r="D155" s="46"/>
      <c r="E155" s="319"/>
      <c r="F155" s="252">
        <f t="shared" si="16"/>
        <v>0</v>
      </c>
      <c r="G155" s="271">
        <f>'Basis of Estimate'!$G$8</f>
        <v>43617</v>
      </c>
      <c r="H155" s="271">
        <f>'Basis of Estimate'!$E$8</f>
        <v>43800</v>
      </c>
      <c r="I155" s="232">
        <f>VLOOKUP(G155,'Cost Indices'!$R$28:$S$1262,2)</f>
        <v>176.77636123196373</v>
      </c>
      <c r="J155" s="232">
        <f>VLOOKUP(H155,'Cost Indices'!$R$28:$S$1262,2)</f>
        <v>178.55150691465684</v>
      </c>
      <c r="K155" s="233">
        <f t="shared" si="17"/>
        <v>1.0041759375077211E-2</v>
      </c>
      <c r="L155" s="234">
        <f t="shared" si="18"/>
        <v>0</v>
      </c>
      <c r="M155" s="235">
        <f t="shared" si="19"/>
        <v>0</v>
      </c>
      <c r="N155" s="155">
        <v>0</v>
      </c>
      <c r="O155" s="156">
        <f t="shared" si="20"/>
        <v>0</v>
      </c>
      <c r="P155" s="154">
        <f t="shared" si="21"/>
        <v>0</v>
      </c>
      <c r="Q155" s="155">
        <v>0</v>
      </c>
      <c r="R155" s="157">
        <f t="shared" si="22"/>
        <v>0</v>
      </c>
      <c r="S155" s="154">
        <f t="shared" si="23"/>
        <v>0</v>
      </c>
      <c r="T155" s="152"/>
      <c r="U155" s="152"/>
    </row>
    <row r="156" spans="1:21" s="139" customFormat="1" ht="15.75">
      <c r="A156" s="318"/>
      <c r="B156" s="303" t="s">
        <v>64</v>
      </c>
      <c r="C156" s="45" t="s">
        <v>293</v>
      </c>
      <c r="D156" s="46"/>
      <c r="E156" s="319"/>
      <c r="F156" s="252">
        <f t="shared" si="16"/>
        <v>0</v>
      </c>
      <c r="G156" s="271">
        <f>'Basis of Estimate'!$G$8</f>
        <v>43617</v>
      </c>
      <c r="H156" s="271">
        <f>'Basis of Estimate'!$E$8</f>
        <v>43800</v>
      </c>
      <c r="I156" s="232">
        <f>VLOOKUP(G156,'Cost Indices'!$R$28:$S$1262,2)</f>
        <v>176.77636123196373</v>
      </c>
      <c r="J156" s="232">
        <f>VLOOKUP(H156,'Cost Indices'!$R$28:$S$1262,2)</f>
        <v>178.55150691465684</v>
      </c>
      <c r="K156" s="233">
        <f t="shared" si="17"/>
        <v>1.0041759375077211E-2</v>
      </c>
      <c r="L156" s="234">
        <f t="shared" si="18"/>
        <v>0</v>
      </c>
      <c r="M156" s="235">
        <f t="shared" si="19"/>
        <v>0</v>
      </c>
      <c r="N156" s="155">
        <v>0</v>
      </c>
      <c r="O156" s="156">
        <f t="shared" si="20"/>
        <v>0</v>
      </c>
      <c r="P156" s="154">
        <f t="shared" si="21"/>
        <v>0</v>
      </c>
      <c r="Q156" s="155">
        <v>0</v>
      </c>
      <c r="R156" s="157">
        <f t="shared" si="22"/>
        <v>0</v>
      </c>
      <c r="S156" s="154">
        <f t="shared" si="23"/>
        <v>0</v>
      </c>
      <c r="T156" s="152"/>
      <c r="U156" s="152"/>
    </row>
    <row r="157" spans="1:21" s="139" customFormat="1" ht="15.75">
      <c r="A157" s="318"/>
      <c r="B157" s="303" t="s">
        <v>50</v>
      </c>
      <c r="C157" s="45" t="s">
        <v>293</v>
      </c>
      <c r="D157" s="46"/>
      <c r="E157" s="319"/>
      <c r="F157" s="252">
        <f t="shared" si="16"/>
        <v>0</v>
      </c>
      <c r="G157" s="271">
        <f>'Basis of Estimate'!$G$8</f>
        <v>43617</v>
      </c>
      <c r="H157" s="271">
        <f>'Basis of Estimate'!$E$8</f>
        <v>43800</v>
      </c>
      <c r="I157" s="232">
        <f>VLOOKUP(G157,'Cost Indices'!$R$28:$S$1262,2)</f>
        <v>176.77636123196373</v>
      </c>
      <c r="J157" s="232">
        <f>VLOOKUP(H157,'Cost Indices'!$R$28:$S$1262,2)</f>
        <v>178.55150691465684</v>
      </c>
      <c r="K157" s="233">
        <f t="shared" si="17"/>
        <v>1.0041759375077211E-2</v>
      </c>
      <c r="L157" s="234">
        <f t="shared" si="18"/>
        <v>0</v>
      </c>
      <c r="M157" s="235">
        <f t="shared" si="19"/>
        <v>0</v>
      </c>
      <c r="N157" s="155">
        <v>0</v>
      </c>
      <c r="O157" s="156">
        <f t="shared" si="20"/>
        <v>0</v>
      </c>
      <c r="P157" s="154">
        <f t="shared" si="21"/>
        <v>0</v>
      </c>
      <c r="Q157" s="155">
        <v>0</v>
      </c>
      <c r="R157" s="157">
        <f t="shared" si="22"/>
        <v>0</v>
      </c>
      <c r="S157" s="154">
        <f t="shared" si="23"/>
        <v>0</v>
      </c>
      <c r="T157" s="152"/>
      <c r="U157" s="152"/>
    </row>
    <row r="158" spans="1:21" s="139" customFormat="1" ht="15.75">
      <c r="A158" s="318"/>
      <c r="B158" s="303" t="s">
        <v>65</v>
      </c>
      <c r="C158" s="45" t="s">
        <v>293</v>
      </c>
      <c r="D158" s="46"/>
      <c r="E158" s="319"/>
      <c r="F158" s="252">
        <f t="shared" si="16"/>
        <v>0</v>
      </c>
      <c r="G158" s="271">
        <f>'Basis of Estimate'!$G$8</f>
        <v>43617</v>
      </c>
      <c r="H158" s="271">
        <f>'Basis of Estimate'!$E$8</f>
        <v>43800</v>
      </c>
      <c r="I158" s="232">
        <f>VLOOKUP(G158,'Cost Indices'!$R$28:$S$1262,2)</f>
        <v>176.77636123196373</v>
      </c>
      <c r="J158" s="232">
        <f>VLOOKUP(H158,'Cost Indices'!$R$28:$S$1262,2)</f>
        <v>178.55150691465684</v>
      </c>
      <c r="K158" s="233">
        <f t="shared" si="17"/>
        <v>1.0041759375077211E-2</v>
      </c>
      <c r="L158" s="234">
        <f t="shared" si="18"/>
        <v>0</v>
      </c>
      <c r="M158" s="235">
        <f t="shared" si="19"/>
        <v>0</v>
      </c>
      <c r="N158" s="155">
        <v>0</v>
      </c>
      <c r="O158" s="156">
        <f t="shared" si="20"/>
        <v>0</v>
      </c>
      <c r="P158" s="154">
        <f t="shared" si="21"/>
        <v>0</v>
      </c>
      <c r="Q158" s="155">
        <v>0</v>
      </c>
      <c r="R158" s="157">
        <f t="shared" si="22"/>
        <v>0</v>
      </c>
      <c r="S158" s="154">
        <f t="shared" si="23"/>
        <v>0</v>
      </c>
      <c r="T158" s="152"/>
      <c r="U158" s="152"/>
    </row>
    <row r="159" spans="1:21" s="139" customFormat="1" ht="15.75">
      <c r="A159" s="318"/>
      <c r="B159" s="303" t="s">
        <v>66</v>
      </c>
      <c r="C159" s="45" t="s">
        <v>293</v>
      </c>
      <c r="D159" s="46"/>
      <c r="E159" s="319"/>
      <c r="F159" s="252">
        <f t="shared" si="16"/>
        <v>0</v>
      </c>
      <c r="G159" s="271">
        <f>'Basis of Estimate'!$G$8</f>
        <v>43617</v>
      </c>
      <c r="H159" s="271">
        <f>'Basis of Estimate'!$E$8</f>
        <v>43800</v>
      </c>
      <c r="I159" s="232">
        <f>VLOOKUP(G159,'Cost Indices'!$R$28:$S$1262,2)</f>
        <v>176.77636123196373</v>
      </c>
      <c r="J159" s="232">
        <f>VLOOKUP(H159,'Cost Indices'!$R$28:$S$1262,2)</f>
        <v>178.55150691465684</v>
      </c>
      <c r="K159" s="233">
        <f t="shared" si="17"/>
        <v>1.0041759375077211E-2</v>
      </c>
      <c r="L159" s="234">
        <f t="shared" si="18"/>
        <v>0</v>
      </c>
      <c r="M159" s="235">
        <f t="shared" si="19"/>
        <v>0</v>
      </c>
      <c r="N159" s="155">
        <v>0</v>
      </c>
      <c r="O159" s="156">
        <f t="shared" si="20"/>
        <v>0</v>
      </c>
      <c r="P159" s="154">
        <f t="shared" si="21"/>
        <v>0</v>
      </c>
      <c r="Q159" s="155">
        <v>0</v>
      </c>
      <c r="R159" s="157">
        <f t="shared" si="22"/>
        <v>0</v>
      </c>
      <c r="S159" s="154">
        <f t="shared" si="23"/>
        <v>0</v>
      </c>
      <c r="T159" s="152"/>
      <c r="U159" s="152"/>
    </row>
    <row r="160" spans="1:21" s="139" customFormat="1" ht="15.75">
      <c r="A160" s="318"/>
      <c r="B160" s="169"/>
      <c r="C160" s="45"/>
      <c r="D160" s="46"/>
      <c r="E160" s="47"/>
      <c r="F160" s="64"/>
      <c r="G160" s="287"/>
      <c r="H160" s="287"/>
      <c r="I160" s="64"/>
      <c r="J160" s="64"/>
      <c r="K160" s="64"/>
      <c r="L160" s="64"/>
      <c r="M160" s="64"/>
      <c r="N160" s="64"/>
      <c r="O160" s="64"/>
      <c r="P160" s="64"/>
      <c r="Q160" s="64"/>
      <c r="R160" s="64"/>
      <c r="S160" s="64"/>
      <c r="T160" s="64"/>
      <c r="U160" s="64"/>
    </row>
    <row r="161" spans="1:21" ht="15.75">
      <c r="A161" s="85">
        <v>3.4</v>
      </c>
      <c r="B161" s="87" t="str">
        <f>+B137</f>
        <v>ELECTRICAL</v>
      </c>
      <c r="C161" s="759" t="s">
        <v>242</v>
      </c>
      <c r="D161" s="759"/>
      <c r="E161" s="759"/>
      <c r="F161" s="249">
        <f>SUM(F137:F160)</f>
        <v>0</v>
      </c>
      <c r="G161" s="274"/>
      <c r="H161" s="274"/>
      <c r="I161" s="144"/>
      <c r="J161" s="144"/>
      <c r="K161" s="144"/>
      <c r="L161" s="144"/>
      <c r="M161" s="249">
        <f>SUM(M137:M160)</f>
        <v>0</v>
      </c>
      <c r="N161" s="141"/>
      <c r="O161" s="249">
        <f>SUM(O137:O160)</f>
        <v>0</v>
      </c>
      <c r="P161" s="249">
        <f>SUM(P137:P160)</f>
        <v>0</v>
      </c>
      <c r="Q161" s="144"/>
      <c r="R161" s="249">
        <f>SUM(R137:R160)</f>
        <v>0</v>
      </c>
      <c r="S161" s="249">
        <f>SUM(S137:S160)</f>
        <v>0</v>
      </c>
      <c r="T161" s="141"/>
      <c r="U161" s="144"/>
    </row>
    <row r="162" spans="1:21" ht="15.75">
      <c r="A162" s="138"/>
      <c r="B162" s="365"/>
      <c r="C162" s="75"/>
      <c r="D162" s="75"/>
      <c r="E162" s="75"/>
      <c r="F162" s="84"/>
      <c r="G162" s="288"/>
      <c r="H162" s="288"/>
      <c r="I162" s="84"/>
      <c r="J162" s="84"/>
      <c r="K162" s="84"/>
      <c r="L162" s="84"/>
      <c r="M162" s="84"/>
      <c r="N162" s="14"/>
      <c r="O162" s="14"/>
      <c r="P162" s="14"/>
      <c r="Q162" s="14"/>
      <c r="R162" s="14"/>
      <c r="S162" s="14"/>
      <c r="T162" s="14"/>
      <c r="U162" s="14"/>
    </row>
    <row r="163" spans="1:21" ht="15.75">
      <c r="A163" s="66">
        <v>3.5</v>
      </c>
      <c r="B163" s="327" t="s">
        <v>179</v>
      </c>
      <c r="C163" s="76"/>
      <c r="D163" s="77"/>
      <c r="E163" s="78"/>
      <c r="F163" s="79"/>
      <c r="G163" s="286"/>
      <c r="H163" s="286"/>
      <c r="I163" s="79"/>
      <c r="J163" s="79"/>
      <c r="K163" s="79"/>
      <c r="L163" s="79"/>
      <c r="M163" s="79"/>
      <c r="N163" s="79"/>
      <c r="O163" s="79"/>
      <c r="P163" s="79"/>
      <c r="Q163" s="79"/>
      <c r="R163" s="79"/>
      <c r="S163" s="79"/>
      <c r="T163" s="79"/>
      <c r="U163" s="79"/>
    </row>
    <row r="164" spans="1:21" s="139" customFormat="1" ht="15.75">
      <c r="A164" s="324"/>
      <c r="B164" s="71" t="s">
        <v>178</v>
      </c>
      <c r="C164" s="205"/>
      <c r="D164" s="190"/>
      <c r="E164" s="679"/>
      <c r="F164" s="680"/>
      <c r="G164" s="280"/>
      <c r="H164" s="280"/>
      <c r="I164" s="44"/>
      <c r="J164" s="44"/>
      <c r="K164" s="44"/>
      <c r="L164" s="44"/>
      <c r="M164" s="44"/>
      <c r="N164" s="14"/>
      <c r="O164" s="14"/>
      <c r="P164" s="14"/>
      <c r="Q164" s="14"/>
      <c r="R164" s="14"/>
      <c r="S164" s="14"/>
      <c r="T164" s="14"/>
      <c r="U164" s="14"/>
    </row>
    <row r="165" spans="1:21" s="139" customFormat="1">
      <c r="A165" s="681"/>
      <c r="B165" s="682" t="s">
        <v>67</v>
      </c>
      <c r="C165" s="622" t="s">
        <v>338</v>
      </c>
      <c r="D165" s="624"/>
      <c r="E165" s="683"/>
      <c r="F165" s="684">
        <f t="shared" ref="F165:F170" si="24">+E165*D165</f>
        <v>0</v>
      </c>
      <c r="G165" s="271">
        <f>'Basis of Estimate'!$G$8</f>
        <v>43617</v>
      </c>
      <c r="H165" s="271">
        <f>'Basis of Estimate'!$E$8</f>
        <v>43800</v>
      </c>
      <c r="I165" s="232">
        <f>VLOOKUP(G165,'Cost Indices'!$R$28:$S$1262,2)</f>
        <v>176.77636123196373</v>
      </c>
      <c r="J165" s="232">
        <f>VLOOKUP(H165,'Cost Indices'!$R$28:$S$1262,2)</f>
        <v>178.55150691465684</v>
      </c>
      <c r="K165" s="233">
        <f t="shared" ref="K165:K170" si="25">(J165-I165)/I165</f>
        <v>1.0041759375077211E-2</v>
      </c>
      <c r="L165" s="234">
        <f t="shared" ref="L165:L170" si="26">E165*(1+K165)</f>
        <v>0</v>
      </c>
      <c r="M165" s="235">
        <f t="shared" ref="M165:M170" si="27">+L165*D165</f>
        <v>0</v>
      </c>
      <c r="N165" s="155">
        <v>0</v>
      </c>
      <c r="O165" s="156">
        <f t="shared" ref="O165:O170" si="28">M165*N165</f>
        <v>0</v>
      </c>
      <c r="P165" s="154">
        <f t="shared" ref="P165:P170" si="29">M165+O165</f>
        <v>0</v>
      </c>
      <c r="Q165" s="155">
        <v>0</v>
      </c>
      <c r="R165" s="157">
        <f t="shared" ref="R165:R170" si="30">P165*Q165</f>
        <v>0</v>
      </c>
      <c r="S165" s="154">
        <f t="shared" ref="S165:S170" si="31">P165+R165</f>
        <v>0</v>
      </c>
      <c r="T165" s="152"/>
      <c r="U165" s="152"/>
    </row>
    <row r="166" spans="1:21" s="139" customFormat="1">
      <c r="A166" s="681"/>
      <c r="B166" s="682" t="s">
        <v>68</v>
      </c>
      <c r="C166" s="622" t="s">
        <v>338</v>
      </c>
      <c r="D166" s="624"/>
      <c r="E166" s="683"/>
      <c r="F166" s="684">
        <f t="shared" si="24"/>
        <v>0</v>
      </c>
      <c r="G166" s="271">
        <f>'Basis of Estimate'!$G$8</f>
        <v>43617</v>
      </c>
      <c r="H166" s="271">
        <f>'Basis of Estimate'!$E$8</f>
        <v>43800</v>
      </c>
      <c r="I166" s="232">
        <f>VLOOKUP(G166,'Cost Indices'!$R$28:$S$1262,2)</f>
        <v>176.77636123196373</v>
      </c>
      <c r="J166" s="232">
        <f>VLOOKUP(H166,'Cost Indices'!$R$28:$S$1262,2)</f>
        <v>178.55150691465684</v>
      </c>
      <c r="K166" s="233">
        <f t="shared" si="25"/>
        <v>1.0041759375077211E-2</v>
      </c>
      <c r="L166" s="234">
        <f t="shared" si="26"/>
        <v>0</v>
      </c>
      <c r="M166" s="235">
        <f t="shared" si="27"/>
        <v>0</v>
      </c>
      <c r="N166" s="155">
        <v>0</v>
      </c>
      <c r="O166" s="156">
        <f t="shared" si="28"/>
        <v>0</v>
      </c>
      <c r="P166" s="154">
        <f t="shared" si="29"/>
        <v>0</v>
      </c>
      <c r="Q166" s="155">
        <v>0</v>
      </c>
      <c r="R166" s="157">
        <f t="shared" si="30"/>
        <v>0</v>
      </c>
      <c r="S166" s="154">
        <f t="shared" si="31"/>
        <v>0</v>
      </c>
      <c r="T166" s="152"/>
      <c r="U166" s="152"/>
    </row>
    <row r="167" spans="1:21" s="139" customFormat="1">
      <c r="A167" s="681"/>
      <c r="B167" s="682" t="s">
        <v>69</v>
      </c>
      <c r="C167" s="622" t="s">
        <v>292</v>
      </c>
      <c r="D167" s="624"/>
      <c r="E167" s="683"/>
      <c r="F167" s="684">
        <f t="shared" si="24"/>
        <v>0</v>
      </c>
      <c r="G167" s="271">
        <f>'Basis of Estimate'!$G$8</f>
        <v>43617</v>
      </c>
      <c r="H167" s="271">
        <f>'Basis of Estimate'!$E$8</f>
        <v>43800</v>
      </c>
      <c r="I167" s="232">
        <f>VLOOKUP(G167,'Cost Indices'!$R$28:$S$1262,2)</f>
        <v>176.77636123196373</v>
      </c>
      <c r="J167" s="232">
        <f>VLOOKUP(H167,'Cost Indices'!$R$28:$S$1262,2)</f>
        <v>178.55150691465684</v>
      </c>
      <c r="K167" s="233">
        <f t="shared" si="25"/>
        <v>1.0041759375077211E-2</v>
      </c>
      <c r="L167" s="234">
        <f t="shared" si="26"/>
        <v>0</v>
      </c>
      <c r="M167" s="235">
        <f t="shared" si="27"/>
        <v>0</v>
      </c>
      <c r="N167" s="155">
        <v>0</v>
      </c>
      <c r="O167" s="156">
        <f t="shared" si="28"/>
        <v>0</v>
      </c>
      <c r="P167" s="154">
        <f t="shared" si="29"/>
        <v>0</v>
      </c>
      <c r="Q167" s="155">
        <v>0</v>
      </c>
      <c r="R167" s="157">
        <f t="shared" si="30"/>
        <v>0</v>
      </c>
      <c r="S167" s="154">
        <f t="shared" si="31"/>
        <v>0</v>
      </c>
      <c r="T167" s="152"/>
      <c r="U167" s="152"/>
    </row>
    <row r="168" spans="1:21" s="139" customFormat="1" ht="25.5">
      <c r="A168" s="681"/>
      <c r="B168" s="685" t="s">
        <v>159</v>
      </c>
      <c r="C168" s="622" t="s">
        <v>292</v>
      </c>
      <c r="D168" s="624"/>
      <c r="E168" s="683"/>
      <c r="F168" s="684">
        <f t="shared" si="24"/>
        <v>0</v>
      </c>
      <c r="G168" s="271">
        <f>'Basis of Estimate'!$G$8</f>
        <v>43617</v>
      </c>
      <c r="H168" s="271">
        <f>'Basis of Estimate'!$E$8</f>
        <v>43800</v>
      </c>
      <c r="I168" s="232">
        <f>VLOOKUP(G168,'Cost Indices'!$R$28:$S$1262,2)</f>
        <v>176.77636123196373</v>
      </c>
      <c r="J168" s="232">
        <f>VLOOKUP(H168,'Cost Indices'!$R$28:$S$1262,2)</f>
        <v>178.55150691465684</v>
      </c>
      <c r="K168" s="233">
        <f t="shared" si="25"/>
        <v>1.0041759375077211E-2</v>
      </c>
      <c r="L168" s="234">
        <f t="shared" si="26"/>
        <v>0</v>
      </c>
      <c r="M168" s="235">
        <f t="shared" si="27"/>
        <v>0</v>
      </c>
      <c r="N168" s="155">
        <v>0</v>
      </c>
      <c r="O168" s="156">
        <f t="shared" si="28"/>
        <v>0</v>
      </c>
      <c r="P168" s="154">
        <f t="shared" si="29"/>
        <v>0</v>
      </c>
      <c r="Q168" s="155">
        <v>0</v>
      </c>
      <c r="R168" s="157">
        <f t="shared" si="30"/>
        <v>0</v>
      </c>
      <c r="S168" s="154">
        <f t="shared" si="31"/>
        <v>0</v>
      </c>
      <c r="T168" s="152"/>
      <c r="U168" s="152"/>
    </row>
    <row r="169" spans="1:21" s="139" customFormat="1">
      <c r="A169" s="681"/>
      <c r="B169" s="682" t="s">
        <v>50</v>
      </c>
      <c r="C169" s="622" t="s">
        <v>338</v>
      </c>
      <c r="D169" s="624"/>
      <c r="E169" s="683"/>
      <c r="F169" s="684">
        <f t="shared" si="24"/>
        <v>0</v>
      </c>
      <c r="G169" s="271">
        <f>'Basis of Estimate'!$G$8</f>
        <v>43617</v>
      </c>
      <c r="H169" s="271">
        <f>'Basis of Estimate'!$E$8</f>
        <v>43800</v>
      </c>
      <c r="I169" s="232">
        <f>VLOOKUP(G169,'Cost Indices'!$R$28:$S$1262,2)</f>
        <v>176.77636123196373</v>
      </c>
      <c r="J169" s="232">
        <f>VLOOKUP(H169,'Cost Indices'!$R$28:$S$1262,2)</f>
        <v>178.55150691465684</v>
      </c>
      <c r="K169" s="233">
        <f t="shared" si="25"/>
        <v>1.0041759375077211E-2</v>
      </c>
      <c r="L169" s="234">
        <f t="shared" si="26"/>
        <v>0</v>
      </c>
      <c r="M169" s="235">
        <f t="shared" si="27"/>
        <v>0</v>
      </c>
      <c r="N169" s="155">
        <v>0</v>
      </c>
      <c r="O169" s="156">
        <f t="shared" si="28"/>
        <v>0</v>
      </c>
      <c r="P169" s="154">
        <f t="shared" si="29"/>
        <v>0</v>
      </c>
      <c r="Q169" s="155">
        <v>0</v>
      </c>
      <c r="R169" s="157">
        <f t="shared" si="30"/>
        <v>0</v>
      </c>
      <c r="S169" s="154">
        <f t="shared" si="31"/>
        <v>0</v>
      </c>
      <c r="T169" s="152"/>
      <c r="U169" s="152"/>
    </row>
    <row r="170" spans="1:21" s="139" customFormat="1">
      <c r="A170" s="681"/>
      <c r="B170" s="682" t="s">
        <v>160</v>
      </c>
      <c r="C170" s="622" t="s">
        <v>290</v>
      </c>
      <c r="D170" s="624"/>
      <c r="E170" s="683"/>
      <c r="F170" s="684">
        <f t="shared" si="24"/>
        <v>0</v>
      </c>
      <c r="G170" s="271">
        <f>'Basis of Estimate'!$G$8</f>
        <v>43617</v>
      </c>
      <c r="H170" s="271">
        <f>'Basis of Estimate'!$E$8</f>
        <v>43800</v>
      </c>
      <c r="I170" s="232">
        <f>VLOOKUP(G170,'Cost Indices'!$R$28:$S$1262,2)</f>
        <v>176.77636123196373</v>
      </c>
      <c r="J170" s="232">
        <f>VLOOKUP(H170,'Cost Indices'!$R$28:$S$1262,2)</f>
        <v>178.55150691465684</v>
      </c>
      <c r="K170" s="233">
        <f t="shared" si="25"/>
        <v>1.0041759375077211E-2</v>
      </c>
      <c r="L170" s="234">
        <f t="shared" si="26"/>
        <v>0</v>
      </c>
      <c r="M170" s="235">
        <f t="shared" si="27"/>
        <v>0</v>
      </c>
      <c r="N170" s="155">
        <v>0</v>
      </c>
      <c r="O170" s="156">
        <f t="shared" si="28"/>
        <v>0</v>
      </c>
      <c r="P170" s="154">
        <f t="shared" si="29"/>
        <v>0</v>
      </c>
      <c r="Q170" s="155">
        <v>0</v>
      </c>
      <c r="R170" s="157">
        <f t="shared" si="30"/>
        <v>0</v>
      </c>
      <c r="S170" s="154">
        <f t="shared" si="31"/>
        <v>0</v>
      </c>
      <c r="T170" s="152"/>
      <c r="U170" s="152"/>
    </row>
    <row r="171" spans="1:21" s="139" customFormat="1">
      <c r="A171" s="681"/>
      <c r="B171" s="682"/>
      <c r="C171" s="622"/>
      <c r="D171" s="624"/>
      <c r="E171" s="683"/>
      <c r="F171" s="686"/>
      <c r="G171" s="271"/>
      <c r="H171" s="271"/>
      <c r="I171" s="232"/>
      <c r="J171" s="232"/>
      <c r="K171" s="233"/>
      <c r="L171" s="234"/>
      <c r="M171" s="235"/>
      <c r="N171" s="155"/>
      <c r="O171" s="156"/>
      <c r="P171" s="154"/>
      <c r="Q171" s="155"/>
      <c r="R171" s="157"/>
      <c r="S171" s="154"/>
      <c r="T171" s="152"/>
      <c r="U171" s="152"/>
    </row>
    <row r="172" spans="1:21" s="139" customFormat="1" ht="15.75">
      <c r="A172" s="324"/>
      <c r="B172" s="71" t="s">
        <v>161</v>
      </c>
      <c r="C172" s="205"/>
      <c r="D172" s="190"/>
      <c r="E172" s="679"/>
      <c r="F172" s="680"/>
      <c r="G172" s="280"/>
      <c r="H172" s="280"/>
      <c r="I172" s="44"/>
      <c r="J172" s="44"/>
      <c r="K172" s="44"/>
      <c r="L172" s="44"/>
      <c r="M172" s="44"/>
      <c r="N172" s="14"/>
      <c r="O172" s="14"/>
      <c r="P172" s="14"/>
      <c r="Q172" s="14"/>
      <c r="R172" s="14"/>
      <c r="S172" s="14"/>
      <c r="T172" s="14"/>
      <c r="U172" s="14"/>
    </row>
    <row r="173" spans="1:21" s="139" customFormat="1">
      <c r="A173" s="681"/>
      <c r="B173" s="682" t="s">
        <v>162</v>
      </c>
      <c r="C173" s="622" t="s">
        <v>290</v>
      </c>
      <c r="D173" s="624"/>
      <c r="E173" s="683"/>
      <c r="F173" s="684">
        <f t="shared" ref="F173:F178" si="32">+E173*D173</f>
        <v>0</v>
      </c>
      <c r="G173" s="271">
        <f>'Basis of Estimate'!$G$8</f>
        <v>43617</v>
      </c>
      <c r="H173" s="271">
        <f>'Basis of Estimate'!$E$8</f>
        <v>43800</v>
      </c>
      <c r="I173" s="232">
        <f>VLOOKUP(G173,'Cost Indices'!$R$28:$S$1262,2)</f>
        <v>176.77636123196373</v>
      </c>
      <c r="J173" s="232">
        <f>VLOOKUP(H173,'Cost Indices'!$R$28:$S$1262,2)</f>
        <v>178.55150691465684</v>
      </c>
      <c r="K173" s="233">
        <f t="shared" ref="K173:K178" si="33">(J173-I173)/I173</f>
        <v>1.0041759375077211E-2</v>
      </c>
      <c r="L173" s="234">
        <f t="shared" ref="L173:L178" si="34">E173*(1+K173)</f>
        <v>0</v>
      </c>
      <c r="M173" s="235">
        <f t="shared" ref="M173:M178" si="35">+L173*D173</f>
        <v>0</v>
      </c>
      <c r="N173" s="155">
        <v>0</v>
      </c>
      <c r="O173" s="156">
        <f t="shared" ref="O173:O178" si="36">M173*N173</f>
        <v>0</v>
      </c>
      <c r="P173" s="154">
        <f t="shared" ref="P173:P178" si="37">M173+O173</f>
        <v>0</v>
      </c>
      <c r="Q173" s="155">
        <v>0</v>
      </c>
      <c r="R173" s="157">
        <f t="shared" ref="R173:R178" si="38">P173*Q173</f>
        <v>0</v>
      </c>
      <c r="S173" s="154">
        <f t="shared" ref="S173:S178" si="39">P173+R173</f>
        <v>0</v>
      </c>
      <c r="T173" s="152"/>
      <c r="U173" s="152"/>
    </row>
    <row r="174" spans="1:21" s="139" customFormat="1">
      <c r="A174" s="681"/>
      <c r="B174" s="682" t="s">
        <v>163</v>
      </c>
      <c r="C174" s="622" t="s">
        <v>290</v>
      </c>
      <c r="D174" s="624"/>
      <c r="E174" s="683"/>
      <c r="F174" s="684">
        <f t="shared" si="32"/>
        <v>0</v>
      </c>
      <c r="G174" s="271">
        <f>'Basis of Estimate'!$G$8</f>
        <v>43617</v>
      </c>
      <c r="H174" s="271">
        <f>'Basis of Estimate'!$E$8</f>
        <v>43800</v>
      </c>
      <c r="I174" s="232">
        <f>VLOOKUP(G174,'Cost Indices'!$R$28:$S$1262,2)</f>
        <v>176.77636123196373</v>
      </c>
      <c r="J174" s="232">
        <f>VLOOKUP(H174,'Cost Indices'!$R$28:$S$1262,2)</f>
        <v>178.55150691465684</v>
      </c>
      <c r="K174" s="233">
        <f t="shared" si="33"/>
        <v>1.0041759375077211E-2</v>
      </c>
      <c r="L174" s="234">
        <f t="shared" si="34"/>
        <v>0</v>
      </c>
      <c r="M174" s="235">
        <f t="shared" si="35"/>
        <v>0</v>
      </c>
      <c r="N174" s="155">
        <v>0</v>
      </c>
      <c r="O174" s="156">
        <f t="shared" si="36"/>
        <v>0</v>
      </c>
      <c r="P174" s="154">
        <f t="shared" si="37"/>
        <v>0</v>
      </c>
      <c r="Q174" s="155">
        <v>0</v>
      </c>
      <c r="R174" s="157">
        <f t="shared" si="38"/>
        <v>0</v>
      </c>
      <c r="S174" s="154">
        <f t="shared" si="39"/>
        <v>0</v>
      </c>
      <c r="T174" s="152"/>
      <c r="U174" s="152"/>
    </row>
    <row r="175" spans="1:21" s="139" customFormat="1">
      <c r="A175" s="681"/>
      <c r="B175" s="682" t="s">
        <v>164</v>
      </c>
      <c r="C175" s="622" t="s">
        <v>290</v>
      </c>
      <c r="D175" s="624"/>
      <c r="E175" s="683"/>
      <c r="F175" s="684">
        <f t="shared" si="32"/>
        <v>0</v>
      </c>
      <c r="G175" s="271">
        <f>'Basis of Estimate'!$G$8</f>
        <v>43617</v>
      </c>
      <c r="H175" s="271">
        <f>'Basis of Estimate'!$E$8</f>
        <v>43800</v>
      </c>
      <c r="I175" s="232">
        <f>VLOOKUP(G175,'Cost Indices'!$R$28:$S$1262,2)</f>
        <v>176.77636123196373</v>
      </c>
      <c r="J175" s="232">
        <f>VLOOKUP(H175,'Cost Indices'!$R$28:$S$1262,2)</f>
        <v>178.55150691465684</v>
      </c>
      <c r="K175" s="233">
        <f t="shared" si="33"/>
        <v>1.0041759375077211E-2</v>
      </c>
      <c r="L175" s="234">
        <f t="shared" si="34"/>
        <v>0</v>
      </c>
      <c r="M175" s="235">
        <f t="shared" si="35"/>
        <v>0</v>
      </c>
      <c r="N175" s="155">
        <v>0</v>
      </c>
      <c r="O175" s="156">
        <f t="shared" si="36"/>
        <v>0</v>
      </c>
      <c r="P175" s="154">
        <f t="shared" si="37"/>
        <v>0</v>
      </c>
      <c r="Q175" s="155">
        <v>0</v>
      </c>
      <c r="R175" s="157">
        <f t="shared" si="38"/>
        <v>0</v>
      </c>
      <c r="S175" s="154">
        <f t="shared" si="39"/>
        <v>0</v>
      </c>
      <c r="T175" s="152"/>
      <c r="U175" s="152"/>
    </row>
    <row r="176" spans="1:21" s="139" customFormat="1">
      <c r="A176" s="681"/>
      <c r="B176" s="682" t="s">
        <v>165</v>
      </c>
      <c r="C176" s="622" t="s">
        <v>290</v>
      </c>
      <c r="D176" s="624"/>
      <c r="E176" s="683"/>
      <c r="F176" s="684">
        <f t="shared" si="32"/>
        <v>0</v>
      </c>
      <c r="G176" s="271">
        <f>'Basis of Estimate'!$G$8</f>
        <v>43617</v>
      </c>
      <c r="H176" s="271">
        <f>'Basis of Estimate'!$E$8</f>
        <v>43800</v>
      </c>
      <c r="I176" s="232">
        <f>VLOOKUP(G176,'Cost Indices'!$R$28:$S$1262,2)</f>
        <v>176.77636123196373</v>
      </c>
      <c r="J176" s="232">
        <f>VLOOKUP(H176,'Cost Indices'!$R$28:$S$1262,2)</f>
        <v>178.55150691465684</v>
      </c>
      <c r="K176" s="233">
        <f t="shared" si="33"/>
        <v>1.0041759375077211E-2</v>
      </c>
      <c r="L176" s="234">
        <f t="shared" si="34"/>
        <v>0</v>
      </c>
      <c r="M176" s="235">
        <f t="shared" si="35"/>
        <v>0</v>
      </c>
      <c r="N176" s="155">
        <v>0</v>
      </c>
      <c r="O176" s="156">
        <f t="shared" si="36"/>
        <v>0</v>
      </c>
      <c r="P176" s="154">
        <f t="shared" si="37"/>
        <v>0</v>
      </c>
      <c r="Q176" s="155">
        <v>0</v>
      </c>
      <c r="R176" s="157">
        <f t="shared" si="38"/>
        <v>0</v>
      </c>
      <c r="S176" s="154">
        <f t="shared" si="39"/>
        <v>0</v>
      </c>
      <c r="T176" s="152"/>
      <c r="U176" s="152"/>
    </row>
    <row r="177" spans="1:21" s="139" customFormat="1">
      <c r="A177" s="681"/>
      <c r="B177" s="682" t="s">
        <v>166</v>
      </c>
      <c r="C177" s="622" t="s">
        <v>290</v>
      </c>
      <c r="D177" s="624"/>
      <c r="E177" s="683"/>
      <c r="F177" s="684">
        <f t="shared" si="32"/>
        <v>0</v>
      </c>
      <c r="G177" s="271">
        <f>'Basis of Estimate'!$G$8</f>
        <v>43617</v>
      </c>
      <c r="H177" s="271">
        <f>'Basis of Estimate'!$E$8</f>
        <v>43800</v>
      </c>
      <c r="I177" s="232">
        <f>VLOOKUP(G177,'Cost Indices'!$R$28:$S$1262,2)</f>
        <v>176.77636123196373</v>
      </c>
      <c r="J177" s="232">
        <f>VLOOKUP(H177,'Cost Indices'!$R$28:$S$1262,2)</f>
        <v>178.55150691465684</v>
      </c>
      <c r="K177" s="233">
        <f t="shared" si="33"/>
        <v>1.0041759375077211E-2</v>
      </c>
      <c r="L177" s="234">
        <f t="shared" si="34"/>
        <v>0</v>
      </c>
      <c r="M177" s="235">
        <f t="shared" si="35"/>
        <v>0</v>
      </c>
      <c r="N177" s="155">
        <v>0</v>
      </c>
      <c r="O177" s="156">
        <f t="shared" si="36"/>
        <v>0</v>
      </c>
      <c r="P177" s="154">
        <f t="shared" si="37"/>
        <v>0</v>
      </c>
      <c r="Q177" s="155">
        <v>0</v>
      </c>
      <c r="R177" s="157">
        <f t="shared" si="38"/>
        <v>0</v>
      </c>
      <c r="S177" s="154">
        <f t="shared" si="39"/>
        <v>0</v>
      </c>
      <c r="T177" s="152"/>
      <c r="U177" s="152"/>
    </row>
    <row r="178" spans="1:21" s="139" customFormat="1">
      <c r="A178" s="681"/>
      <c r="B178" s="682" t="s">
        <v>167</v>
      </c>
      <c r="C178" s="622" t="s">
        <v>290</v>
      </c>
      <c r="D178" s="624"/>
      <c r="E178" s="683"/>
      <c r="F178" s="684">
        <f t="shared" si="32"/>
        <v>0</v>
      </c>
      <c r="G178" s="271">
        <f>'Basis of Estimate'!$G$8</f>
        <v>43617</v>
      </c>
      <c r="H178" s="271">
        <f>'Basis of Estimate'!$E$8</f>
        <v>43800</v>
      </c>
      <c r="I178" s="232">
        <f>VLOOKUP(G178,'Cost Indices'!$R$28:$S$1262,2)</f>
        <v>176.77636123196373</v>
      </c>
      <c r="J178" s="232">
        <f>VLOOKUP(H178,'Cost Indices'!$R$28:$S$1262,2)</f>
        <v>178.55150691465684</v>
      </c>
      <c r="K178" s="233">
        <f t="shared" si="33"/>
        <v>1.0041759375077211E-2</v>
      </c>
      <c r="L178" s="234">
        <f t="shared" si="34"/>
        <v>0</v>
      </c>
      <c r="M178" s="235">
        <f t="shared" si="35"/>
        <v>0</v>
      </c>
      <c r="N178" s="155">
        <v>0</v>
      </c>
      <c r="O178" s="156">
        <f t="shared" si="36"/>
        <v>0</v>
      </c>
      <c r="P178" s="154">
        <f t="shared" si="37"/>
        <v>0</v>
      </c>
      <c r="Q178" s="155">
        <v>0</v>
      </c>
      <c r="R178" s="157">
        <f t="shared" si="38"/>
        <v>0</v>
      </c>
      <c r="S178" s="154">
        <f t="shared" si="39"/>
        <v>0</v>
      </c>
      <c r="T178" s="152"/>
      <c r="U178" s="152"/>
    </row>
    <row r="179" spans="1:21" s="139" customFormat="1">
      <c r="A179" s="681"/>
      <c r="B179" s="682"/>
      <c r="C179" s="622"/>
      <c r="D179" s="624"/>
      <c r="E179" s="683"/>
      <c r="F179" s="686"/>
      <c r="G179" s="271"/>
      <c r="H179" s="271"/>
      <c r="I179" s="232"/>
      <c r="J179" s="232"/>
      <c r="K179" s="233"/>
      <c r="L179" s="234"/>
      <c r="M179" s="235"/>
      <c r="N179" s="155"/>
      <c r="O179" s="156"/>
      <c r="P179" s="154"/>
      <c r="Q179" s="155"/>
      <c r="R179" s="157"/>
      <c r="S179" s="154"/>
      <c r="T179" s="152"/>
      <c r="U179" s="152"/>
    </row>
    <row r="180" spans="1:21" s="139" customFormat="1" ht="15.75">
      <c r="A180" s="324"/>
      <c r="B180" s="71" t="s">
        <v>1104</v>
      </c>
      <c r="C180" s="205"/>
      <c r="D180" s="190"/>
      <c r="E180" s="679"/>
      <c r="F180" s="680"/>
      <c r="G180" s="280"/>
      <c r="H180" s="280"/>
      <c r="I180" s="44"/>
      <c r="J180" s="44"/>
      <c r="K180" s="44"/>
      <c r="L180" s="44"/>
      <c r="M180" s="44"/>
      <c r="N180" s="14"/>
      <c r="O180" s="14"/>
      <c r="P180" s="14"/>
      <c r="Q180" s="14"/>
      <c r="R180" s="14"/>
      <c r="S180" s="14"/>
      <c r="T180" s="14"/>
      <c r="U180" s="14"/>
    </row>
    <row r="181" spans="1:21" s="139" customFormat="1">
      <c r="A181" s="681"/>
      <c r="B181" s="682" t="s">
        <v>1105</v>
      </c>
      <c r="C181" s="622" t="s">
        <v>290</v>
      </c>
      <c r="D181" s="624"/>
      <c r="E181" s="683"/>
      <c r="F181" s="684">
        <f t="shared" ref="F181:F186" si="40">+E181*D181</f>
        <v>0</v>
      </c>
      <c r="G181" s="271">
        <f>'Basis of Estimate'!$G$8</f>
        <v>43617</v>
      </c>
      <c r="H181" s="271">
        <f>'Basis of Estimate'!$E$8</f>
        <v>43800</v>
      </c>
      <c r="I181" s="232">
        <f>VLOOKUP(G181,'Cost Indices'!$R$28:$S$1262,2)</f>
        <v>176.77636123196373</v>
      </c>
      <c r="J181" s="232">
        <f>VLOOKUP(H181,'Cost Indices'!$R$28:$S$1262,2)</f>
        <v>178.55150691465684</v>
      </c>
      <c r="K181" s="233">
        <f t="shared" ref="K181:K186" si="41">(J181-I181)/I181</f>
        <v>1.0041759375077211E-2</v>
      </c>
      <c r="L181" s="234">
        <f t="shared" ref="L181:L186" si="42">E181*(1+K181)</f>
        <v>0</v>
      </c>
      <c r="M181" s="235">
        <f t="shared" ref="M181:M186" si="43">+L181*D181</f>
        <v>0</v>
      </c>
      <c r="N181" s="155">
        <v>0</v>
      </c>
      <c r="O181" s="156">
        <f t="shared" ref="O181:O186" si="44">M181*N181</f>
        <v>0</v>
      </c>
      <c r="P181" s="154">
        <f t="shared" ref="P181:P186" si="45">M181+O181</f>
        <v>0</v>
      </c>
      <c r="Q181" s="155">
        <v>0</v>
      </c>
      <c r="R181" s="157">
        <f t="shared" ref="R181:R186" si="46">P181*Q181</f>
        <v>0</v>
      </c>
      <c r="S181" s="154">
        <f t="shared" ref="S181:S186" si="47">P181+R181</f>
        <v>0</v>
      </c>
      <c r="T181" s="152"/>
      <c r="U181" s="152"/>
    </row>
    <row r="182" spans="1:21" s="139" customFormat="1">
      <c r="A182" s="681"/>
      <c r="B182" s="682" t="s">
        <v>174</v>
      </c>
      <c r="C182" s="622" t="s">
        <v>290</v>
      </c>
      <c r="D182" s="624"/>
      <c r="E182" s="683"/>
      <c r="F182" s="684">
        <f t="shared" si="40"/>
        <v>0</v>
      </c>
      <c r="G182" s="271">
        <f>'Basis of Estimate'!$G$8</f>
        <v>43617</v>
      </c>
      <c r="H182" s="271">
        <f>'Basis of Estimate'!$E$8</f>
        <v>43800</v>
      </c>
      <c r="I182" s="232">
        <f>VLOOKUP(G182,'Cost Indices'!$R$28:$S$1262,2)</f>
        <v>176.77636123196373</v>
      </c>
      <c r="J182" s="232">
        <f>VLOOKUP(H182,'Cost Indices'!$R$28:$S$1262,2)</f>
        <v>178.55150691465684</v>
      </c>
      <c r="K182" s="233">
        <f t="shared" si="41"/>
        <v>1.0041759375077211E-2</v>
      </c>
      <c r="L182" s="234">
        <f t="shared" si="42"/>
        <v>0</v>
      </c>
      <c r="M182" s="235">
        <f t="shared" si="43"/>
        <v>0</v>
      </c>
      <c r="N182" s="155">
        <v>0</v>
      </c>
      <c r="O182" s="156">
        <f t="shared" si="44"/>
        <v>0</v>
      </c>
      <c r="P182" s="154">
        <f t="shared" si="45"/>
        <v>0</v>
      </c>
      <c r="Q182" s="155">
        <v>0</v>
      </c>
      <c r="R182" s="157">
        <f t="shared" si="46"/>
        <v>0</v>
      </c>
      <c r="S182" s="154">
        <f t="shared" si="47"/>
        <v>0</v>
      </c>
      <c r="T182" s="152"/>
      <c r="U182" s="152"/>
    </row>
    <row r="183" spans="1:21" s="139" customFormat="1">
      <c r="A183" s="681"/>
      <c r="B183" s="682" t="s">
        <v>175</v>
      </c>
      <c r="C183" s="622" t="s">
        <v>290</v>
      </c>
      <c r="D183" s="624"/>
      <c r="E183" s="683"/>
      <c r="F183" s="684">
        <f t="shared" si="40"/>
        <v>0</v>
      </c>
      <c r="G183" s="271">
        <f>'Basis of Estimate'!$G$8</f>
        <v>43617</v>
      </c>
      <c r="H183" s="271">
        <f>'Basis of Estimate'!$E$8</f>
        <v>43800</v>
      </c>
      <c r="I183" s="232">
        <f>VLOOKUP(G183,'Cost Indices'!$R$28:$S$1262,2)</f>
        <v>176.77636123196373</v>
      </c>
      <c r="J183" s="232">
        <f>VLOOKUP(H183,'Cost Indices'!$R$28:$S$1262,2)</f>
        <v>178.55150691465684</v>
      </c>
      <c r="K183" s="233">
        <f t="shared" si="41"/>
        <v>1.0041759375077211E-2</v>
      </c>
      <c r="L183" s="234">
        <f t="shared" si="42"/>
        <v>0</v>
      </c>
      <c r="M183" s="235">
        <f t="shared" si="43"/>
        <v>0</v>
      </c>
      <c r="N183" s="155">
        <v>0</v>
      </c>
      <c r="O183" s="156">
        <f t="shared" si="44"/>
        <v>0</v>
      </c>
      <c r="P183" s="154">
        <f t="shared" si="45"/>
        <v>0</v>
      </c>
      <c r="Q183" s="155">
        <v>0</v>
      </c>
      <c r="R183" s="157">
        <f t="shared" si="46"/>
        <v>0</v>
      </c>
      <c r="S183" s="154">
        <f t="shared" si="47"/>
        <v>0</v>
      </c>
      <c r="T183" s="152"/>
      <c r="U183" s="152"/>
    </row>
    <row r="184" spans="1:21" s="139" customFormat="1">
      <c r="A184" s="681"/>
      <c r="B184" s="682" t="s">
        <v>176</v>
      </c>
      <c r="C184" s="622" t="s">
        <v>290</v>
      </c>
      <c r="D184" s="624"/>
      <c r="E184" s="683"/>
      <c r="F184" s="684">
        <f t="shared" si="40"/>
        <v>0</v>
      </c>
      <c r="G184" s="271">
        <f>'Basis of Estimate'!$G$8</f>
        <v>43617</v>
      </c>
      <c r="H184" s="271">
        <f>'Basis of Estimate'!$E$8</f>
        <v>43800</v>
      </c>
      <c r="I184" s="232">
        <f>VLOOKUP(G184,'Cost Indices'!$R$28:$S$1262,2)</f>
        <v>176.77636123196373</v>
      </c>
      <c r="J184" s="232">
        <f>VLOOKUP(H184,'Cost Indices'!$R$28:$S$1262,2)</f>
        <v>178.55150691465684</v>
      </c>
      <c r="K184" s="233">
        <f t="shared" si="41"/>
        <v>1.0041759375077211E-2</v>
      </c>
      <c r="L184" s="234">
        <f t="shared" si="42"/>
        <v>0</v>
      </c>
      <c r="M184" s="235">
        <f t="shared" si="43"/>
        <v>0</v>
      </c>
      <c r="N184" s="155">
        <v>0</v>
      </c>
      <c r="O184" s="156">
        <f t="shared" si="44"/>
        <v>0</v>
      </c>
      <c r="P184" s="154">
        <f t="shared" si="45"/>
        <v>0</v>
      </c>
      <c r="Q184" s="155">
        <v>0</v>
      </c>
      <c r="R184" s="157">
        <f t="shared" si="46"/>
        <v>0</v>
      </c>
      <c r="S184" s="154">
        <f t="shared" si="47"/>
        <v>0</v>
      </c>
      <c r="T184" s="152"/>
      <c r="U184" s="152"/>
    </row>
    <row r="185" spans="1:21" s="139" customFormat="1">
      <c r="A185" s="681"/>
      <c r="B185" s="682" t="s">
        <v>1106</v>
      </c>
      <c r="C185" s="622" t="s">
        <v>290</v>
      </c>
      <c r="D185" s="624"/>
      <c r="E185" s="683"/>
      <c r="F185" s="684">
        <f t="shared" si="40"/>
        <v>0</v>
      </c>
      <c r="G185" s="271">
        <f>'Basis of Estimate'!$G$8</f>
        <v>43617</v>
      </c>
      <c r="H185" s="271">
        <f>'Basis of Estimate'!$E$8</f>
        <v>43800</v>
      </c>
      <c r="I185" s="232">
        <f>VLOOKUP(G185,'Cost Indices'!$R$28:$S$1262,2)</f>
        <v>176.77636123196373</v>
      </c>
      <c r="J185" s="232">
        <f>VLOOKUP(H185,'Cost Indices'!$R$28:$S$1262,2)</f>
        <v>178.55150691465684</v>
      </c>
      <c r="K185" s="233">
        <f t="shared" si="41"/>
        <v>1.0041759375077211E-2</v>
      </c>
      <c r="L185" s="234">
        <f t="shared" si="42"/>
        <v>0</v>
      </c>
      <c r="M185" s="235">
        <f t="shared" si="43"/>
        <v>0</v>
      </c>
      <c r="N185" s="155">
        <v>0</v>
      </c>
      <c r="O185" s="156">
        <f t="shared" si="44"/>
        <v>0</v>
      </c>
      <c r="P185" s="154">
        <f t="shared" si="45"/>
        <v>0</v>
      </c>
      <c r="Q185" s="155">
        <v>0</v>
      </c>
      <c r="R185" s="157">
        <f t="shared" si="46"/>
        <v>0</v>
      </c>
      <c r="S185" s="154">
        <f t="shared" si="47"/>
        <v>0</v>
      </c>
      <c r="T185" s="152"/>
      <c r="U185" s="152"/>
    </row>
    <row r="186" spans="1:21" s="139" customFormat="1">
      <c r="A186" s="681"/>
      <c r="B186" s="682" t="s">
        <v>177</v>
      </c>
      <c r="C186" s="622" t="s">
        <v>290</v>
      </c>
      <c r="D186" s="624"/>
      <c r="E186" s="683"/>
      <c r="F186" s="684">
        <f t="shared" si="40"/>
        <v>0</v>
      </c>
      <c r="G186" s="271">
        <f>'Basis of Estimate'!$G$8</f>
        <v>43617</v>
      </c>
      <c r="H186" s="271">
        <f>'Basis of Estimate'!$E$8</f>
        <v>43800</v>
      </c>
      <c r="I186" s="232">
        <f>VLOOKUP(G186,'Cost Indices'!$R$28:$S$1262,2)</f>
        <v>176.77636123196373</v>
      </c>
      <c r="J186" s="232">
        <f>VLOOKUP(H186,'Cost Indices'!$R$28:$S$1262,2)</f>
        <v>178.55150691465684</v>
      </c>
      <c r="K186" s="233">
        <f t="shared" si="41"/>
        <v>1.0041759375077211E-2</v>
      </c>
      <c r="L186" s="234">
        <f t="shared" si="42"/>
        <v>0</v>
      </c>
      <c r="M186" s="235">
        <f t="shared" si="43"/>
        <v>0</v>
      </c>
      <c r="N186" s="155">
        <v>0</v>
      </c>
      <c r="O186" s="156">
        <f t="shared" si="44"/>
        <v>0</v>
      </c>
      <c r="P186" s="154">
        <f t="shared" si="45"/>
        <v>0</v>
      </c>
      <c r="Q186" s="155">
        <v>0</v>
      </c>
      <c r="R186" s="157">
        <f t="shared" si="46"/>
        <v>0</v>
      </c>
      <c r="S186" s="154">
        <f t="shared" si="47"/>
        <v>0</v>
      </c>
      <c r="T186" s="152"/>
      <c r="U186" s="152"/>
    </row>
    <row r="187" spans="1:21" s="139" customFormat="1">
      <c r="A187" s="681"/>
      <c r="B187" s="682"/>
      <c r="C187" s="622"/>
      <c r="D187" s="624"/>
      <c r="E187" s="683"/>
      <c r="F187" s="686"/>
      <c r="G187" s="271"/>
      <c r="H187" s="271"/>
      <c r="I187" s="232"/>
      <c r="J187" s="232"/>
      <c r="K187" s="233"/>
      <c r="L187" s="234"/>
      <c r="M187" s="235"/>
      <c r="N187" s="155"/>
      <c r="O187" s="156"/>
      <c r="P187" s="154"/>
      <c r="Q187" s="155"/>
      <c r="R187" s="157"/>
      <c r="S187" s="154"/>
      <c r="T187" s="152"/>
      <c r="U187" s="152"/>
    </row>
    <row r="188" spans="1:21" s="139" customFormat="1" ht="15.75">
      <c r="A188" s="324"/>
      <c r="B188" s="71" t="s">
        <v>1107</v>
      </c>
      <c r="C188" s="205"/>
      <c r="D188" s="190"/>
      <c r="E188" s="679"/>
      <c r="F188" s="680"/>
      <c r="G188" s="280"/>
      <c r="H188" s="280"/>
      <c r="I188" s="44"/>
      <c r="J188" s="44"/>
      <c r="K188" s="44"/>
      <c r="L188" s="44"/>
      <c r="M188" s="44"/>
      <c r="N188" s="14"/>
      <c r="O188" s="14"/>
      <c r="P188" s="14"/>
      <c r="Q188" s="14"/>
      <c r="R188" s="14"/>
      <c r="S188" s="14"/>
      <c r="T188" s="14"/>
      <c r="U188" s="14"/>
    </row>
    <row r="189" spans="1:21">
      <c r="A189" s="681"/>
      <c r="B189" s="682" t="s">
        <v>168</v>
      </c>
      <c r="C189" s="622" t="s">
        <v>290</v>
      </c>
      <c r="D189" s="624"/>
      <c r="E189" s="683"/>
      <c r="F189" s="684">
        <f t="shared" ref="F189:F194" si="48">+E189*D189</f>
        <v>0</v>
      </c>
      <c r="G189" s="271">
        <f>'Basis of Estimate'!$G$8</f>
        <v>43617</v>
      </c>
      <c r="H189" s="271">
        <f>'Basis of Estimate'!$E$8</f>
        <v>43800</v>
      </c>
      <c r="I189" s="232">
        <f>VLOOKUP(G189,'Cost Indices'!$R$28:$S$1262,2)</f>
        <v>176.77636123196373</v>
      </c>
      <c r="J189" s="232">
        <f>VLOOKUP(H189,'Cost Indices'!$R$28:$S$1262,2)</f>
        <v>178.55150691465684</v>
      </c>
      <c r="K189" s="233">
        <f t="shared" ref="K189:K194" si="49">(J189-I189)/I189</f>
        <v>1.0041759375077211E-2</v>
      </c>
      <c r="L189" s="234">
        <f t="shared" ref="L189:L194" si="50">E189*(1+K189)</f>
        <v>0</v>
      </c>
      <c r="M189" s="235">
        <f t="shared" ref="M189:M194" si="51">+L189*D189</f>
        <v>0</v>
      </c>
      <c r="N189" s="155">
        <v>0</v>
      </c>
      <c r="O189" s="156">
        <f t="shared" ref="O189:O194" si="52">M189*N189</f>
        <v>0</v>
      </c>
      <c r="P189" s="154">
        <f t="shared" ref="P189:P194" si="53">M189+O189</f>
        <v>0</v>
      </c>
      <c r="Q189" s="155">
        <v>0</v>
      </c>
      <c r="R189" s="157">
        <f t="shared" ref="R189:R194" si="54">P189*Q189</f>
        <v>0</v>
      </c>
      <c r="S189" s="154">
        <f t="shared" ref="S189:S194" si="55">P189+R189</f>
        <v>0</v>
      </c>
      <c r="T189" s="152"/>
      <c r="U189" s="152"/>
    </row>
    <row r="190" spans="1:21">
      <c r="A190" s="681"/>
      <c r="B190" s="682" t="s">
        <v>169</v>
      </c>
      <c r="C190" s="622" t="s">
        <v>290</v>
      </c>
      <c r="D190" s="624"/>
      <c r="E190" s="683"/>
      <c r="F190" s="684">
        <f t="shared" si="48"/>
        <v>0</v>
      </c>
      <c r="G190" s="271">
        <f>'Basis of Estimate'!$G$8</f>
        <v>43617</v>
      </c>
      <c r="H190" s="271">
        <f>'Basis of Estimate'!$E$8</f>
        <v>43800</v>
      </c>
      <c r="I190" s="232">
        <f>VLOOKUP(G190,'Cost Indices'!$R$28:$S$1262,2)</f>
        <v>176.77636123196373</v>
      </c>
      <c r="J190" s="232">
        <f>VLOOKUP(H190,'Cost Indices'!$R$28:$S$1262,2)</f>
        <v>178.55150691465684</v>
      </c>
      <c r="K190" s="233">
        <f t="shared" si="49"/>
        <v>1.0041759375077211E-2</v>
      </c>
      <c r="L190" s="234">
        <f t="shared" si="50"/>
        <v>0</v>
      </c>
      <c r="M190" s="235">
        <f t="shared" si="51"/>
        <v>0</v>
      </c>
      <c r="N190" s="155">
        <v>0</v>
      </c>
      <c r="O190" s="156">
        <f t="shared" si="52"/>
        <v>0</v>
      </c>
      <c r="P190" s="154">
        <f t="shared" si="53"/>
        <v>0</v>
      </c>
      <c r="Q190" s="155">
        <v>0</v>
      </c>
      <c r="R190" s="157">
        <f t="shared" si="54"/>
        <v>0</v>
      </c>
      <c r="S190" s="154">
        <f t="shared" si="55"/>
        <v>0</v>
      </c>
      <c r="T190" s="152"/>
      <c r="U190" s="152"/>
    </row>
    <row r="191" spans="1:21">
      <c r="A191" s="681"/>
      <c r="B191" s="682" t="s">
        <v>170</v>
      </c>
      <c r="C191" s="622" t="s">
        <v>290</v>
      </c>
      <c r="D191" s="624"/>
      <c r="E191" s="683"/>
      <c r="F191" s="684">
        <f t="shared" si="48"/>
        <v>0</v>
      </c>
      <c r="G191" s="271">
        <f>'Basis of Estimate'!$G$8</f>
        <v>43617</v>
      </c>
      <c r="H191" s="271">
        <f>'Basis of Estimate'!$E$8</f>
        <v>43800</v>
      </c>
      <c r="I191" s="232">
        <f>VLOOKUP(G191,'Cost Indices'!$R$28:$S$1262,2)</f>
        <v>176.77636123196373</v>
      </c>
      <c r="J191" s="232">
        <f>VLOOKUP(H191,'Cost Indices'!$R$28:$S$1262,2)</f>
        <v>178.55150691465684</v>
      </c>
      <c r="K191" s="233">
        <f t="shared" si="49"/>
        <v>1.0041759375077211E-2</v>
      </c>
      <c r="L191" s="234">
        <f t="shared" si="50"/>
        <v>0</v>
      </c>
      <c r="M191" s="235">
        <f t="shared" si="51"/>
        <v>0</v>
      </c>
      <c r="N191" s="155">
        <v>0</v>
      </c>
      <c r="O191" s="156">
        <f t="shared" si="52"/>
        <v>0</v>
      </c>
      <c r="P191" s="154">
        <f t="shared" si="53"/>
        <v>0</v>
      </c>
      <c r="Q191" s="155">
        <v>0</v>
      </c>
      <c r="R191" s="157">
        <f t="shared" si="54"/>
        <v>0</v>
      </c>
      <c r="S191" s="154">
        <f t="shared" si="55"/>
        <v>0</v>
      </c>
      <c r="T191" s="152"/>
      <c r="U191" s="152"/>
    </row>
    <row r="192" spans="1:21">
      <c r="A192" s="681"/>
      <c r="B192" s="682" t="s">
        <v>171</v>
      </c>
      <c r="C192" s="622" t="s">
        <v>290</v>
      </c>
      <c r="D192" s="624"/>
      <c r="E192" s="683"/>
      <c r="F192" s="684">
        <f t="shared" si="48"/>
        <v>0</v>
      </c>
      <c r="G192" s="271">
        <f>'Basis of Estimate'!$G$8</f>
        <v>43617</v>
      </c>
      <c r="H192" s="271">
        <f>'Basis of Estimate'!$E$8</f>
        <v>43800</v>
      </c>
      <c r="I192" s="232">
        <f>VLOOKUP(G192,'Cost Indices'!$R$28:$S$1262,2)</f>
        <v>176.77636123196373</v>
      </c>
      <c r="J192" s="232">
        <f>VLOOKUP(H192,'Cost Indices'!$R$28:$S$1262,2)</f>
        <v>178.55150691465684</v>
      </c>
      <c r="K192" s="233">
        <f t="shared" si="49"/>
        <v>1.0041759375077211E-2</v>
      </c>
      <c r="L192" s="234">
        <f t="shared" si="50"/>
        <v>0</v>
      </c>
      <c r="M192" s="235">
        <f t="shared" si="51"/>
        <v>0</v>
      </c>
      <c r="N192" s="155">
        <v>0</v>
      </c>
      <c r="O192" s="156">
        <f t="shared" si="52"/>
        <v>0</v>
      </c>
      <c r="P192" s="154">
        <f t="shared" si="53"/>
        <v>0</v>
      </c>
      <c r="Q192" s="155">
        <v>0</v>
      </c>
      <c r="R192" s="157">
        <f t="shared" si="54"/>
        <v>0</v>
      </c>
      <c r="S192" s="154">
        <f t="shared" si="55"/>
        <v>0</v>
      </c>
      <c r="T192" s="152"/>
      <c r="U192" s="152"/>
    </row>
    <row r="193" spans="1:21" ht="15.75">
      <c r="A193" s="326"/>
      <c r="B193" s="682" t="s">
        <v>172</v>
      </c>
      <c r="C193" s="622" t="s">
        <v>290</v>
      </c>
      <c r="D193" s="624"/>
      <c r="E193" s="683"/>
      <c r="F193" s="684">
        <f t="shared" si="48"/>
        <v>0</v>
      </c>
      <c r="G193" s="271">
        <f>'Basis of Estimate'!$G$8</f>
        <v>43617</v>
      </c>
      <c r="H193" s="271">
        <f>'Basis of Estimate'!$E$8</f>
        <v>43800</v>
      </c>
      <c r="I193" s="232">
        <f>VLOOKUP(G193,'Cost Indices'!$R$28:$S$1262,2)</f>
        <v>176.77636123196373</v>
      </c>
      <c r="J193" s="232">
        <f>VLOOKUP(H193,'Cost Indices'!$R$28:$S$1262,2)</f>
        <v>178.55150691465684</v>
      </c>
      <c r="K193" s="233">
        <f t="shared" si="49"/>
        <v>1.0041759375077211E-2</v>
      </c>
      <c r="L193" s="234">
        <f t="shared" si="50"/>
        <v>0</v>
      </c>
      <c r="M193" s="235">
        <f t="shared" si="51"/>
        <v>0</v>
      </c>
      <c r="N193" s="155">
        <v>0</v>
      </c>
      <c r="O193" s="156">
        <f t="shared" si="52"/>
        <v>0</v>
      </c>
      <c r="P193" s="154">
        <f t="shared" si="53"/>
        <v>0</v>
      </c>
      <c r="Q193" s="155">
        <v>0</v>
      </c>
      <c r="R193" s="157">
        <f t="shared" si="54"/>
        <v>0</v>
      </c>
      <c r="S193" s="154">
        <f t="shared" si="55"/>
        <v>0</v>
      </c>
      <c r="T193" s="152"/>
      <c r="U193" s="152"/>
    </row>
    <row r="194" spans="1:21">
      <c r="A194" s="681"/>
      <c r="B194" s="682" t="s">
        <v>173</v>
      </c>
      <c r="C194" s="622" t="s">
        <v>290</v>
      </c>
      <c r="D194" s="624"/>
      <c r="E194" s="683"/>
      <c r="F194" s="684">
        <f t="shared" si="48"/>
        <v>0</v>
      </c>
      <c r="G194" s="271">
        <f>'Basis of Estimate'!$G$8</f>
        <v>43617</v>
      </c>
      <c r="H194" s="271">
        <f>'Basis of Estimate'!$E$8</f>
        <v>43800</v>
      </c>
      <c r="I194" s="232">
        <f>VLOOKUP(G194,'Cost Indices'!$R$28:$S$1262,2)</f>
        <v>176.77636123196373</v>
      </c>
      <c r="J194" s="232">
        <f>VLOOKUP(H194,'Cost Indices'!$R$28:$S$1262,2)</f>
        <v>178.55150691465684</v>
      </c>
      <c r="K194" s="233">
        <f t="shared" si="49"/>
        <v>1.0041759375077211E-2</v>
      </c>
      <c r="L194" s="234">
        <f t="shared" si="50"/>
        <v>0</v>
      </c>
      <c r="M194" s="235">
        <f t="shared" si="51"/>
        <v>0</v>
      </c>
      <c r="N194" s="155">
        <v>0</v>
      </c>
      <c r="O194" s="156">
        <f t="shared" si="52"/>
        <v>0</v>
      </c>
      <c r="P194" s="154">
        <f t="shared" si="53"/>
        <v>0</v>
      </c>
      <c r="Q194" s="155">
        <v>0</v>
      </c>
      <c r="R194" s="157">
        <f t="shared" si="54"/>
        <v>0</v>
      </c>
      <c r="S194" s="154">
        <f t="shared" si="55"/>
        <v>0</v>
      </c>
      <c r="T194" s="152"/>
      <c r="U194" s="152"/>
    </row>
    <row r="195" spans="1:21" s="139" customFormat="1">
      <c r="A195" s="622"/>
      <c r="B195" s="204"/>
      <c r="C195" s="287"/>
      <c r="D195" s="287"/>
      <c r="E195" s="287"/>
      <c r="F195" s="287"/>
      <c r="G195" s="287"/>
      <c r="H195" s="287"/>
      <c r="I195" s="64"/>
      <c r="J195" s="64"/>
      <c r="K195" s="64"/>
      <c r="L195" s="64"/>
      <c r="M195" s="64"/>
      <c r="N195" s="64"/>
      <c r="O195" s="64"/>
      <c r="P195" s="64"/>
      <c r="Q195" s="64"/>
      <c r="R195" s="64"/>
      <c r="S195" s="64"/>
      <c r="T195" s="64"/>
      <c r="U195" s="64"/>
    </row>
    <row r="196" spans="1:21" ht="15.75" customHeight="1">
      <c r="A196" s="85">
        <f>A163</f>
        <v>3.5</v>
      </c>
      <c r="B196" s="87" t="str">
        <f>B163</f>
        <v>INSTRUMENTATION, CONTROL &amp; SCADA</v>
      </c>
      <c r="C196" s="766" t="s">
        <v>242</v>
      </c>
      <c r="D196" s="767"/>
      <c r="E196" s="768"/>
      <c r="F196" s="249">
        <f>SUM(F163:F195)</f>
        <v>0</v>
      </c>
      <c r="G196" s="274"/>
      <c r="H196" s="274"/>
      <c r="I196" s="144"/>
      <c r="J196" s="144"/>
      <c r="K196" s="144"/>
      <c r="L196" s="144"/>
      <c r="M196" s="249">
        <f>SUM(M163:M195)</f>
        <v>0</v>
      </c>
      <c r="N196" s="141"/>
      <c r="O196" s="249">
        <f>SUM(O163:O195)</f>
        <v>0</v>
      </c>
      <c r="P196" s="249">
        <f>SUM(P163:P195)</f>
        <v>0</v>
      </c>
      <c r="Q196" s="144"/>
      <c r="R196" s="249">
        <f>SUM(R163:R195)</f>
        <v>0</v>
      </c>
      <c r="S196" s="249">
        <f>SUM(S163:S195)</f>
        <v>0</v>
      </c>
      <c r="T196" s="141"/>
      <c r="U196" s="144"/>
    </row>
    <row r="197" spans="1:21">
      <c r="A197" s="1"/>
      <c r="B197" s="137"/>
      <c r="C197" s="2"/>
      <c r="D197" s="3"/>
      <c r="E197" s="4"/>
      <c r="F197"/>
      <c r="G197" s="242"/>
      <c r="H197" s="242"/>
      <c r="I197"/>
      <c r="J197"/>
      <c r="K197"/>
      <c r="L197"/>
      <c r="M197"/>
    </row>
    <row r="198" spans="1:21">
      <c r="A198" s="1"/>
      <c r="B198" s="137"/>
      <c r="C198" s="2"/>
      <c r="D198" s="3"/>
      <c r="E198" s="4"/>
      <c r="F198"/>
      <c r="G198" s="242"/>
      <c r="H198" s="242"/>
      <c r="I198"/>
      <c r="J198"/>
      <c r="K198"/>
      <c r="L198"/>
      <c r="M198"/>
    </row>
    <row r="199" spans="1:21">
      <c r="A199" s="1"/>
      <c r="B199" s="137"/>
      <c r="C199" s="2"/>
      <c r="D199" s="3"/>
      <c r="E199" s="4"/>
      <c r="F199"/>
      <c r="G199" s="242"/>
      <c r="H199" s="242"/>
      <c r="I199"/>
      <c r="J199"/>
      <c r="K199"/>
      <c r="L199"/>
      <c r="M199"/>
    </row>
    <row r="200" spans="1:21">
      <c r="A200" s="1"/>
      <c r="B200" s="137"/>
      <c r="C200" s="2"/>
      <c r="D200" s="3"/>
      <c r="E200" s="4"/>
      <c r="F200"/>
      <c r="G200" s="242"/>
      <c r="H200" s="242"/>
      <c r="I200"/>
      <c r="J200"/>
      <c r="K200"/>
      <c r="L200"/>
      <c r="M200"/>
    </row>
    <row r="201" spans="1:21">
      <c r="A201" s="1"/>
      <c r="B201" s="137"/>
      <c r="C201" s="2"/>
      <c r="D201" s="3"/>
      <c r="E201" s="4"/>
      <c r="F201"/>
      <c r="G201" s="242"/>
      <c r="H201" s="242"/>
      <c r="I201"/>
      <c r="J201"/>
      <c r="K201"/>
      <c r="L201"/>
      <c r="M201"/>
    </row>
    <row r="202" spans="1:21">
      <c r="A202" s="1"/>
      <c r="B202" s="137"/>
      <c r="C202" s="2"/>
      <c r="D202" s="3"/>
      <c r="E202" s="4"/>
      <c r="F202"/>
      <c r="G202" s="242"/>
      <c r="H202" s="242"/>
      <c r="I202"/>
      <c r="J202"/>
      <c r="K202"/>
      <c r="L202"/>
      <c r="M202"/>
    </row>
    <row r="203" spans="1:21">
      <c r="A203" s="1"/>
      <c r="B203" s="137"/>
      <c r="C203" s="2"/>
      <c r="D203" s="3"/>
      <c r="E203" s="4"/>
      <c r="F203"/>
      <c r="G203" s="242"/>
      <c r="H203" s="242"/>
      <c r="I203"/>
      <c r="J203"/>
      <c r="K203"/>
      <c r="L203"/>
      <c r="M203"/>
    </row>
    <row r="204" spans="1:21">
      <c r="A204" s="1"/>
      <c r="B204" s="137"/>
      <c r="C204" s="2"/>
      <c r="D204" s="3"/>
      <c r="E204" s="4"/>
      <c r="F204"/>
      <c r="G204" s="242"/>
      <c r="H204" s="242"/>
      <c r="I204"/>
      <c r="J204"/>
      <c r="K204"/>
      <c r="L204"/>
      <c r="M204"/>
    </row>
    <row r="205" spans="1:21">
      <c r="A205" s="1"/>
      <c r="B205" s="137"/>
      <c r="C205" s="2"/>
      <c r="D205" s="3"/>
      <c r="E205" s="4"/>
      <c r="F205"/>
      <c r="G205" s="242"/>
      <c r="H205" s="242"/>
      <c r="I205"/>
      <c r="J205"/>
      <c r="K205"/>
      <c r="L205"/>
      <c r="M205"/>
    </row>
    <row r="206" spans="1:21">
      <c r="A206" s="1"/>
      <c r="B206" s="137"/>
      <c r="C206" s="2"/>
      <c r="D206" s="3"/>
      <c r="E206" s="4"/>
      <c r="F206"/>
      <c r="G206" s="242"/>
      <c r="H206" s="242"/>
      <c r="I206"/>
      <c r="J206"/>
      <c r="K206"/>
      <c r="L206"/>
      <c r="M206"/>
    </row>
    <row r="207" spans="1:21">
      <c r="A207" s="1"/>
      <c r="B207" s="137"/>
      <c r="C207" s="2"/>
      <c r="D207" s="3"/>
      <c r="E207" s="4"/>
      <c r="F207"/>
      <c r="G207" s="242"/>
      <c r="H207" s="242"/>
      <c r="I207"/>
      <c r="J207"/>
      <c r="K207"/>
      <c r="L207"/>
      <c r="M207"/>
    </row>
    <row r="208" spans="1:21">
      <c r="A208" s="1"/>
      <c r="B208" s="137"/>
      <c r="C208" s="2"/>
      <c r="D208" s="3"/>
      <c r="E208" s="4"/>
      <c r="F208"/>
      <c r="G208" s="242"/>
      <c r="H208" s="242"/>
      <c r="I208"/>
      <c r="J208"/>
      <c r="K208"/>
      <c r="L208"/>
      <c r="M208"/>
    </row>
    <row r="209" spans="1:13">
      <c r="A209" s="1"/>
      <c r="B209" s="137"/>
      <c r="C209" s="2"/>
      <c r="D209" s="3"/>
      <c r="E209" s="4"/>
      <c r="F209"/>
      <c r="G209" s="242"/>
      <c r="H209" s="242"/>
      <c r="I209"/>
      <c r="J209"/>
      <c r="K209"/>
      <c r="L209"/>
      <c r="M209"/>
    </row>
    <row r="210" spans="1:13">
      <c r="A210" s="1"/>
      <c r="B210" s="137"/>
      <c r="C210" s="2"/>
      <c r="D210" s="3"/>
      <c r="E210" s="4"/>
      <c r="F210"/>
      <c r="G210" s="242"/>
      <c r="H210" s="242"/>
      <c r="I210"/>
      <c r="J210"/>
      <c r="K210"/>
      <c r="L210"/>
      <c r="M210"/>
    </row>
    <row r="211" spans="1:13">
      <c r="A211" s="1"/>
      <c r="B211" s="137"/>
      <c r="C211" s="2"/>
      <c r="D211" s="3"/>
      <c r="E211" s="4"/>
      <c r="F211"/>
      <c r="G211" s="242"/>
      <c r="H211" s="242"/>
      <c r="I211"/>
      <c r="J211"/>
      <c r="K211"/>
      <c r="L211"/>
      <c r="M211"/>
    </row>
    <row r="212" spans="1:13">
      <c r="A212" s="1"/>
      <c r="B212" s="137"/>
      <c r="C212" s="2"/>
      <c r="D212" s="3"/>
      <c r="E212" s="4"/>
      <c r="F212"/>
      <c r="G212" s="242"/>
      <c r="H212" s="242"/>
      <c r="I212"/>
      <c r="J212"/>
      <c r="K212"/>
      <c r="L212"/>
      <c r="M212"/>
    </row>
    <row r="213" spans="1:13">
      <c r="A213" s="1"/>
      <c r="B213" s="137"/>
      <c r="C213" s="2"/>
      <c r="D213" s="3"/>
      <c r="E213" s="4"/>
      <c r="F213"/>
      <c r="G213" s="242"/>
      <c r="H213" s="242"/>
      <c r="I213"/>
      <c r="J213"/>
      <c r="K213"/>
      <c r="L213"/>
      <c r="M213"/>
    </row>
    <row r="214" spans="1:13">
      <c r="A214" s="1"/>
      <c r="B214" s="137"/>
      <c r="C214" s="2"/>
      <c r="D214" s="3"/>
      <c r="E214" s="4"/>
      <c r="F214"/>
      <c r="G214" s="242"/>
      <c r="H214" s="242"/>
      <c r="I214"/>
      <c r="J214"/>
      <c r="K214"/>
      <c r="L214"/>
      <c r="M214"/>
    </row>
    <row r="215" spans="1:13">
      <c r="A215" s="1"/>
      <c r="B215" s="137"/>
      <c r="C215" s="2"/>
      <c r="D215" s="3"/>
      <c r="E215" s="4"/>
      <c r="F215"/>
      <c r="G215" s="242"/>
      <c r="H215" s="242"/>
      <c r="I215"/>
      <c r="J215"/>
      <c r="K215"/>
      <c r="L215"/>
      <c r="M215"/>
    </row>
    <row r="216" spans="1:13">
      <c r="A216" s="1"/>
      <c r="B216" s="137"/>
      <c r="C216" s="2"/>
      <c r="D216" s="3"/>
      <c r="E216" s="4"/>
      <c r="F216"/>
      <c r="G216" s="242"/>
      <c r="H216" s="242"/>
      <c r="I216"/>
      <c r="J216"/>
      <c r="K216"/>
      <c r="L216"/>
      <c r="M216"/>
    </row>
    <row r="217" spans="1:13">
      <c r="A217" s="1"/>
      <c r="B217" s="137"/>
      <c r="C217" s="2"/>
      <c r="D217" s="3"/>
      <c r="E217" s="4"/>
      <c r="F217"/>
      <c r="G217" s="242"/>
      <c r="H217" s="242"/>
      <c r="I217"/>
      <c r="J217"/>
      <c r="K217"/>
      <c r="L217"/>
      <c r="M217"/>
    </row>
    <row r="218" spans="1:13">
      <c r="A218" s="1"/>
      <c r="B218" s="137"/>
      <c r="C218" s="2"/>
      <c r="D218" s="3"/>
      <c r="E218" s="4"/>
      <c r="F218"/>
      <c r="G218" s="242"/>
      <c r="H218" s="242"/>
      <c r="I218"/>
      <c r="J218"/>
      <c r="K218"/>
      <c r="L218"/>
      <c r="M218"/>
    </row>
    <row r="219" spans="1:13">
      <c r="A219" s="1"/>
      <c r="B219" s="137"/>
      <c r="C219" s="2"/>
      <c r="D219" s="3"/>
      <c r="E219" s="4"/>
      <c r="F219"/>
      <c r="G219" s="242"/>
      <c r="H219" s="242"/>
      <c r="I219"/>
      <c r="J219"/>
      <c r="K219"/>
      <c r="L219"/>
      <c r="M219"/>
    </row>
    <row r="220" spans="1:13">
      <c r="A220" s="1"/>
      <c r="B220" s="137"/>
      <c r="C220" s="2"/>
      <c r="D220" s="3"/>
      <c r="E220" s="4"/>
      <c r="F220"/>
      <c r="G220" s="242"/>
      <c r="H220" s="242"/>
      <c r="I220"/>
      <c r="J220"/>
      <c r="K220"/>
      <c r="L220"/>
      <c r="M220"/>
    </row>
    <row r="221" spans="1:13">
      <c r="A221" s="1"/>
      <c r="B221" s="137"/>
      <c r="C221" s="2"/>
      <c r="D221" s="3"/>
      <c r="E221" s="4"/>
      <c r="F221"/>
      <c r="G221" s="242"/>
      <c r="H221" s="242"/>
      <c r="I221"/>
      <c r="J221"/>
      <c r="K221"/>
      <c r="L221"/>
      <c r="M221"/>
    </row>
    <row r="222" spans="1:13">
      <c r="A222" s="1"/>
      <c r="B222" s="137"/>
      <c r="C222" s="2"/>
      <c r="D222" s="3"/>
      <c r="E222" s="4"/>
      <c r="F222"/>
      <c r="G222" s="242"/>
      <c r="H222" s="242"/>
      <c r="I222"/>
      <c r="J222"/>
      <c r="K222"/>
      <c r="L222"/>
      <c r="M222"/>
    </row>
    <row r="223" spans="1:13">
      <c r="A223" s="1"/>
      <c r="B223" s="137"/>
      <c r="C223" s="2"/>
      <c r="D223" s="3"/>
      <c r="E223" s="4"/>
      <c r="F223"/>
      <c r="G223" s="242"/>
      <c r="H223" s="242"/>
      <c r="I223"/>
      <c r="J223"/>
      <c r="K223"/>
      <c r="L223"/>
      <c r="M223"/>
    </row>
    <row r="224" spans="1:13">
      <c r="A224" s="1"/>
      <c r="B224" s="137"/>
      <c r="C224" s="2"/>
      <c r="D224" s="3"/>
      <c r="E224" s="4"/>
      <c r="F224"/>
      <c r="G224" s="242"/>
      <c r="H224" s="242"/>
      <c r="I224"/>
      <c r="J224"/>
      <c r="K224"/>
      <c r="L224"/>
      <c r="M224"/>
    </row>
    <row r="225" spans="1:13">
      <c r="A225" s="1"/>
      <c r="B225" s="137"/>
      <c r="C225" s="2"/>
      <c r="D225" s="3"/>
      <c r="E225" s="4"/>
      <c r="F225"/>
      <c r="G225" s="242"/>
      <c r="H225" s="242"/>
      <c r="I225"/>
      <c r="J225"/>
      <c r="K225"/>
      <c r="L225"/>
      <c r="M225"/>
    </row>
    <row r="226" spans="1:13">
      <c r="A226" s="1"/>
      <c r="B226" s="137"/>
      <c r="C226" s="2"/>
      <c r="D226" s="3"/>
      <c r="E226" s="4"/>
      <c r="F226"/>
      <c r="G226" s="242"/>
      <c r="H226" s="242"/>
      <c r="I226"/>
      <c r="J226"/>
      <c r="K226"/>
      <c r="L226"/>
      <c r="M226"/>
    </row>
    <row r="227" spans="1:13">
      <c r="A227" s="1"/>
      <c r="B227" s="137"/>
      <c r="C227" s="2"/>
      <c r="D227" s="3"/>
      <c r="E227" s="4"/>
      <c r="F227"/>
      <c r="G227" s="242"/>
      <c r="H227" s="242"/>
      <c r="I227"/>
      <c r="J227"/>
      <c r="K227"/>
      <c r="L227"/>
      <c r="M227"/>
    </row>
    <row r="228" spans="1:13">
      <c r="A228" s="1"/>
      <c r="B228" s="137"/>
      <c r="C228" s="2"/>
      <c r="D228" s="3"/>
      <c r="E228" s="4"/>
      <c r="F228"/>
      <c r="G228" s="242"/>
      <c r="H228" s="242"/>
      <c r="I228"/>
      <c r="J228"/>
      <c r="K228"/>
      <c r="L228"/>
      <c r="M228"/>
    </row>
    <row r="229" spans="1:13">
      <c r="A229" s="1"/>
      <c r="B229" s="137"/>
      <c r="C229" s="2"/>
      <c r="D229" s="3"/>
      <c r="E229" s="4"/>
      <c r="F229"/>
      <c r="G229" s="242"/>
      <c r="H229" s="242"/>
      <c r="I229"/>
      <c r="J229"/>
      <c r="K229"/>
      <c r="L229"/>
      <c r="M229"/>
    </row>
    <row r="230" spans="1:13">
      <c r="A230" s="1"/>
      <c r="B230" s="137"/>
      <c r="C230" s="2"/>
      <c r="D230" s="3"/>
      <c r="E230" s="4"/>
      <c r="F230"/>
      <c r="G230" s="242"/>
      <c r="H230" s="242"/>
      <c r="I230"/>
      <c r="J230"/>
      <c r="K230"/>
      <c r="L230"/>
      <c r="M230"/>
    </row>
    <row r="231" spans="1:13">
      <c r="A231" s="1"/>
      <c r="B231" s="137"/>
      <c r="C231" s="2"/>
      <c r="D231" s="3"/>
      <c r="E231" s="4"/>
      <c r="F231"/>
      <c r="G231" s="242"/>
      <c r="H231" s="242"/>
      <c r="I231"/>
      <c r="J231"/>
      <c r="K231"/>
      <c r="L231"/>
      <c r="M231"/>
    </row>
    <row r="232" spans="1:13">
      <c r="A232" s="1"/>
      <c r="B232" s="137"/>
      <c r="C232" s="2"/>
      <c r="D232" s="3"/>
      <c r="E232" s="4"/>
      <c r="F232"/>
      <c r="G232" s="242"/>
      <c r="H232" s="242"/>
      <c r="I232"/>
      <c r="J232"/>
      <c r="K232"/>
      <c r="L232"/>
      <c r="M232"/>
    </row>
    <row r="233" spans="1:13">
      <c r="A233" s="1"/>
      <c r="B233" s="137"/>
      <c r="C233" s="2"/>
      <c r="D233" s="3"/>
      <c r="E233" s="4"/>
      <c r="F233"/>
      <c r="G233" s="242"/>
      <c r="H233" s="242"/>
      <c r="I233"/>
      <c r="J233"/>
      <c r="K233"/>
      <c r="L233"/>
      <c r="M233"/>
    </row>
    <row r="234" spans="1:13">
      <c r="A234" s="1"/>
      <c r="B234" s="137"/>
      <c r="C234" s="2"/>
      <c r="D234" s="3"/>
      <c r="E234" s="4"/>
      <c r="F234"/>
      <c r="G234" s="242"/>
      <c r="H234" s="242"/>
      <c r="I234"/>
      <c r="J234"/>
      <c r="K234"/>
      <c r="L234"/>
      <c r="M234"/>
    </row>
    <row r="235" spans="1:13">
      <c r="A235" s="1"/>
      <c r="B235" s="137"/>
      <c r="C235" s="2"/>
      <c r="D235" s="3"/>
      <c r="E235" s="4"/>
      <c r="F235"/>
      <c r="G235" s="242"/>
      <c r="H235" s="242"/>
      <c r="I235"/>
      <c r="J235"/>
      <c r="K235"/>
      <c r="L235"/>
      <c r="M235"/>
    </row>
    <row r="236" spans="1:13">
      <c r="A236" s="1"/>
      <c r="B236" s="137"/>
      <c r="C236" s="2"/>
      <c r="D236" s="3"/>
      <c r="E236" s="4"/>
      <c r="F236"/>
      <c r="G236" s="242"/>
      <c r="H236" s="242"/>
      <c r="I236"/>
      <c r="J236"/>
      <c r="K236"/>
      <c r="L236"/>
      <c r="M236"/>
    </row>
    <row r="237" spans="1:13">
      <c r="A237" s="1"/>
      <c r="B237" s="137"/>
      <c r="C237" s="2"/>
      <c r="D237" s="3"/>
      <c r="E237" s="4"/>
      <c r="F237"/>
      <c r="G237" s="242"/>
      <c r="H237" s="242"/>
      <c r="I237"/>
      <c r="J237"/>
      <c r="K237"/>
      <c r="L237"/>
      <c r="M237"/>
    </row>
    <row r="238" spans="1:13">
      <c r="A238" s="1"/>
      <c r="B238" s="137"/>
      <c r="C238" s="2"/>
      <c r="D238" s="3"/>
      <c r="E238" s="4"/>
      <c r="F238"/>
      <c r="G238" s="242"/>
      <c r="H238" s="242"/>
      <c r="I238"/>
      <c r="J238"/>
      <c r="K238"/>
      <c r="L238"/>
      <c r="M238"/>
    </row>
    <row r="239" spans="1:13">
      <c r="A239" s="1"/>
      <c r="B239" s="137"/>
      <c r="C239" s="2"/>
      <c r="D239" s="3"/>
      <c r="E239" s="4"/>
      <c r="F239"/>
      <c r="G239" s="242"/>
      <c r="H239" s="242"/>
      <c r="I239"/>
      <c r="J239"/>
      <c r="K239"/>
      <c r="L239"/>
      <c r="M239"/>
    </row>
    <row r="240" spans="1:13">
      <c r="A240" s="1"/>
      <c r="B240" s="137"/>
      <c r="C240" s="2"/>
      <c r="D240" s="3"/>
      <c r="E240" s="4"/>
      <c r="F240"/>
      <c r="G240" s="242"/>
      <c r="H240" s="242"/>
      <c r="I240"/>
      <c r="J240"/>
      <c r="K240"/>
      <c r="L240"/>
      <c r="M240"/>
    </row>
    <row r="241" spans="1:13">
      <c r="A241" s="1"/>
      <c r="B241" s="137"/>
      <c r="C241" s="2"/>
      <c r="D241" s="3"/>
      <c r="E241" s="4"/>
      <c r="F241"/>
      <c r="G241" s="242"/>
      <c r="H241" s="242"/>
      <c r="I241"/>
      <c r="J241"/>
      <c r="K241"/>
      <c r="L241"/>
      <c r="M241"/>
    </row>
    <row r="242" spans="1:13">
      <c r="A242" s="1"/>
      <c r="B242" s="137"/>
      <c r="C242" s="2"/>
      <c r="D242" s="3"/>
      <c r="E242" s="4"/>
      <c r="F242"/>
      <c r="G242" s="242"/>
      <c r="H242" s="242"/>
      <c r="I242"/>
      <c r="J242"/>
      <c r="K242"/>
      <c r="L242"/>
      <c r="M242"/>
    </row>
    <row r="243" spans="1:13">
      <c r="A243" s="1"/>
      <c r="B243" s="137"/>
      <c r="C243" s="2"/>
      <c r="D243" s="3"/>
      <c r="E243" s="4"/>
      <c r="F243"/>
      <c r="G243" s="242"/>
      <c r="H243" s="242"/>
      <c r="I243"/>
      <c r="J243"/>
      <c r="K243"/>
      <c r="L243"/>
      <c r="M243"/>
    </row>
    <row r="244" spans="1:13">
      <c r="A244" s="1"/>
      <c r="B244" s="137"/>
      <c r="C244" s="2"/>
      <c r="D244" s="3"/>
      <c r="E244" s="4"/>
      <c r="F244"/>
      <c r="G244" s="242"/>
      <c r="H244" s="242"/>
      <c r="I244"/>
      <c r="J244"/>
      <c r="K244"/>
      <c r="L244"/>
      <c r="M244"/>
    </row>
    <row r="245" spans="1:13">
      <c r="A245" s="1"/>
      <c r="B245" s="137"/>
      <c r="C245" s="2"/>
      <c r="D245" s="3"/>
      <c r="E245" s="4"/>
      <c r="F245"/>
      <c r="G245" s="242"/>
      <c r="H245" s="242"/>
      <c r="I245"/>
      <c r="J245"/>
      <c r="K245"/>
      <c r="L245"/>
      <c r="M245"/>
    </row>
    <row r="246" spans="1:13">
      <c r="A246" s="1"/>
      <c r="B246" s="137"/>
      <c r="C246" s="2"/>
      <c r="D246" s="3"/>
      <c r="E246" s="4"/>
      <c r="F246"/>
      <c r="G246" s="242"/>
      <c r="H246" s="242"/>
      <c r="I246"/>
      <c r="J246"/>
      <c r="K246"/>
      <c r="L246"/>
      <c r="M246"/>
    </row>
    <row r="247" spans="1:13">
      <c r="A247" s="1"/>
      <c r="B247" s="137"/>
      <c r="C247" s="2"/>
      <c r="D247" s="3"/>
      <c r="E247" s="4"/>
      <c r="F247"/>
      <c r="G247" s="242"/>
      <c r="H247" s="242"/>
      <c r="I247"/>
      <c r="J247"/>
      <c r="K247"/>
      <c r="L247"/>
      <c r="M247"/>
    </row>
    <row r="248" spans="1:13">
      <c r="A248" s="1"/>
      <c r="B248" s="137"/>
      <c r="C248" s="2"/>
      <c r="D248" s="3"/>
      <c r="E248" s="4"/>
      <c r="F248"/>
      <c r="G248" s="242"/>
      <c r="H248" s="242"/>
      <c r="I248"/>
      <c r="J248"/>
      <c r="K248"/>
      <c r="L248"/>
      <c r="M248"/>
    </row>
    <row r="249" spans="1:13">
      <c r="A249" s="1"/>
      <c r="B249" s="137"/>
      <c r="C249" s="2"/>
      <c r="D249" s="3"/>
      <c r="E249" s="4"/>
      <c r="F249"/>
      <c r="G249" s="242"/>
      <c r="H249" s="242"/>
      <c r="I249"/>
      <c r="J249"/>
      <c r="K249"/>
      <c r="L249"/>
      <c r="M249"/>
    </row>
    <row r="250" spans="1:13">
      <c r="A250" s="1"/>
      <c r="B250" s="137"/>
      <c r="C250" s="2"/>
      <c r="D250" s="3"/>
      <c r="E250" s="4"/>
      <c r="F250"/>
      <c r="G250" s="242"/>
      <c r="H250" s="242"/>
      <c r="I250"/>
      <c r="J250"/>
      <c r="K250"/>
      <c r="L250"/>
      <c r="M250"/>
    </row>
    <row r="251" spans="1:13">
      <c r="A251" s="1"/>
      <c r="B251" s="137"/>
      <c r="C251" s="2"/>
      <c r="D251" s="3"/>
      <c r="E251" s="4"/>
      <c r="F251"/>
      <c r="G251" s="242"/>
      <c r="H251" s="242"/>
      <c r="I251"/>
      <c r="J251"/>
      <c r="K251"/>
      <c r="L251"/>
      <c r="M251"/>
    </row>
    <row r="252" spans="1:13">
      <c r="A252" s="1"/>
      <c r="B252" s="137"/>
      <c r="C252" s="2"/>
      <c r="D252" s="3"/>
      <c r="E252" s="4"/>
      <c r="F252"/>
      <c r="G252" s="242"/>
      <c r="H252" s="242"/>
      <c r="I252"/>
      <c r="J252"/>
      <c r="K252"/>
      <c r="L252"/>
      <c r="M252"/>
    </row>
    <row r="253" spans="1:13">
      <c r="A253" s="1"/>
      <c r="B253" s="137"/>
      <c r="C253" s="2"/>
      <c r="D253" s="3"/>
      <c r="E253" s="4"/>
      <c r="F253"/>
      <c r="G253" s="242"/>
      <c r="H253" s="242"/>
      <c r="I253"/>
      <c r="J253"/>
      <c r="K253"/>
      <c r="L253"/>
      <c r="M253"/>
    </row>
    <row r="254" spans="1:13">
      <c r="A254" s="1"/>
      <c r="B254" s="137"/>
      <c r="C254" s="2"/>
      <c r="D254" s="3"/>
      <c r="E254" s="4"/>
      <c r="F254"/>
      <c r="G254" s="242"/>
      <c r="H254" s="242"/>
      <c r="I254"/>
      <c r="J254"/>
      <c r="K254"/>
      <c r="L254"/>
      <c r="M254"/>
    </row>
    <row r="255" spans="1:13">
      <c r="A255" s="1"/>
      <c r="B255" s="137"/>
      <c r="C255" s="2"/>
      <c r="D255" s="3"/>
      <c r="E255" s="4"/>
      <c r="F255"/>
      <c r="G255" s="242"/>
      <c r="H255" s="242"/>
      <c r="I255"/>
      <c r="J255"/>
      <c r="K255"/>
      <c r="L255"/>
      <c r="M255"/>
    </row>
    <row r="256" spans="1:13">
      <c r="A256" s="1"/>
      <c r="B256" s="137"/>
      <c r="C256" s="2"/>
      <c r="D256" s="3"/>
      <c r="E256" s="4"/>
      <c r="F256"/>
      <c r="G256" s="242"/>
      <c r="H256" s="242"/>
      <c r="I256"/>
      <c r="J256"/>
      <c r="K256"/>
      <c r="L256"/>
      <c r="M256"/>
    </row>
    <row r="257" spans="1:13">
      <c r="A257" s="1"/>
      <c r="B257" s="137"/>
      <c r="C257" s="2"/>
      <c r="D257" s="3"/>
      <c r="E257" s="4"/>
      <c r="F257"/>
      <c r="G257" s="242"/>
      <c r="H257" s="242"/>
      <c r="I257"/>
      <c r="J257"/>
      <c r="K257"/>
      <c r="L257"/>
      <c r="M257"/>
    </row>
    <row r="258" spans="1:13">
      <c r="A258" s="1"/>
      <c r="B258" s="137"/>
      <c r="C258" s="2"/>
      <c r="D258" s="3"/>
      <c r="E258" s="4"/>
      <c r="F258"/>
      <c r="G258" s="242"/>
      <c r="H258" s="242"/>
      <c r="I258"/>
      <c r="J258"/>
      <c r="K258"/>
      <c r="L258"/>
      <c r="M258"/>
    </row>
    <row r="259" spans="1:13">
      <c r="A259" s="1"/>
      <c r="B259" s="137"/>
      <c r="C259" s="2"/>
      <c r="D259" s="3"/>
      <c r="E259" s="4"/>
      <c r="F259"/>
      <c r="G259" s="242"/>
      <c r="H259" s="242"/>
      <c r="I259"/>
      <c r="J259"/>
      <c r="K259"/>
      <c r="L259"/>
      <c r="M259"/>
    </row>
    <row r="260" spans="1:13">
      <c r="A260" s="1"/>
      <c r="B260" s="137"/>
      <c r="C260" s="2"/>
      <c r="D260" s="3"/>
      <c r="E260" s="4"/>
      <c r="F260"/>
      <c r="G260" s="242"/>
      <c r="H260" s="242"/>
      <c r="I260"/>
      <c r="J260"/>
      <c r="K260"/>
      <c r="L260"/>
      <c r="M260"/>
    </row>
    <row r="261" spans="1:13">
      <c r="A261" s="1"/>
      <c r="B261" s="137"/>
      <c r="C261" s="2"/>
      <c r="D261" s="3"/>
      <c r="E261" s="4"/>
      <c r="F261"/>
      <c r="G261" s="242"/>
      <c r="H261" s="242"/>
      <c r="I261"/>
      <c r="J261"/>
      <c r="K261"/>
      <c r="L261"/>
      <c r="M261"/>
    </row>
    <row r="262" spans="1:13">
      <c r="A262" s="1"/>
      <c r="B262" s="137"/>
      <c r="C262" s="2"/>
      <c r="D262" s="3"/>
      <c r="E262" s="4"/>
      <c r="F262"/>
      <c r="G262" s="242"/>
      <c r="H262" s="242"/>
      <c r="I262"/>
      <c r="J262"/>
      <c r="K262"/>
      <c r="L262"/>
      <c r="M262"/>
    </row>
    <row r="263" spans="1:13">
      <c r="A263" s="1"/>
      <c r="B263" s="137"/>
      <c r="C263" s="2"/>
      <c r="D263" s="3"/>
      <c r="E263" s="4"/>
      <c r="F263"/>
      <c r="G263" s="242"/>
      <c r="H263" s="242"/>
      <c r="I263"/>
      <c r="J263"/>
      <c r="K263"/>
      <c r="L263"/>
      <c r="M263"/>
    </row>
    <row r="264" spans="1:13">
      <c r="A264" s="1"/>
      <c r="B264" s="137"/>
      <c r="C264" s="2"/>
      <c r="D264" s="3"/>
      <c r="E264" s="4"/>
      <c r="F264"/>
      <c r="G264" s="242"/>
      <c r="H264" s="242"/>
      <c r="I264"/>
      <c r="J264"/>
      <c r="K264"/>
      <c r="L264"/>
      <c r="M264"/>
    </row>
    <row r="265" spans="1:13">
      <c r="A265" s="1"/>
      <c r="B265" s="137"/>
      <c r="C265" s="2"/>
      <c r="D265" s="3"/>
      <c r="E265" s="4"/>
      <c r="F265"/>
      <c r="G265" s="242"/>
      <c r="H265" s="242"/>
      <c r="I265"/>
      <c r="J265"/>
      <c r="K265"/>
      <c r="L265"/>
      <c r="M265"/>
    </row>
    <row r="266" spans="1:13">
      <c r="A266" s="1"/>
      <c r="B266" s="137"/>
      <c r="C266" s="2"/>
      <c r="D266" s="3"/>
      <c r="E266" s="4"/>
      <c r="F266"/>
      <c r="G266" s="242"/>
      <c r="H266" s="242"/>
      <c r="I266"/>
      <c r="J266"/>
      <c r="K266"/>
      <c r="L266"/>
      <c r="M266"/>
    </row>
    <row r="267" spans="1:13">
      <c r="A267" s="1"/>
      <c r="B267" s="137"/>
      <c r="C267" s="2"/>
      <c r="D267" s="3"/>
      <c r="E267" s="4"/>
      <c r="F267"/>
      <c r="G267" s="242"/>
      <c r="H267" s="242"/>
      <c r="I267"/>
      <c r="J267"/>
      <c r="K267"/>
      <c r="L267"/>
      <c r="M267"/>
    </row>
    <row r="268" spans="1:13">
      <c r="A268" s="1"/>
      <c r="B268" s="137"/>
      <c r="C268" s="2"/>
      <c r="D268" s="3"/>
      <c r="E268" s="4"/>
      <c r="F268"/>
      <c r="G268" s="242"/>
      <c r="H268" s="242"/>
      <c r="I268"/>
      <c r="J268"/>
      <c r="K268"/>
      <c r="L268"/>
      <c r="M268"/>
    </row>
    <row r="269" spans="1:13">
      <c r="A269" s="1"/>
      <c r="B269" s="137"/>
      <c r="C269" s="2"/>
      <c r="D269" s="3"/>
      <c r="E269" s="4"/>
      <c r="F269"/>
      <c r="G269" s="242"/>
      <c r="H269" s="242"/>
      <c r="I269"/>
      <c r="J269"/>
      <c r="K269"/>
      <c r="L269"/>
      <c r="M269"/>
    </row>
    <row r="270" spans="1:13">
      <c r="A270" s="1"/>
      <c r="B270" s="137"/>
      <c r="C270" s="2"/>
      <c r="D270" s="3"/>
      <c r="E270" s="4"/>
      <c r="F270"/>
      <c r="G270" s="242"/>
      <c r="H270" s="242"/>
      <c r="I270"/>
      <c r="J270"/>
      <c r="K270"/>
      <c r="L270"/>
      <c r="M270"/>
    </row>
    <row r="271" spans="1:13">
      <c r="A271" s="1"/>
      <c r="B271" s="137"/>
      <c r="C271" s="2"/>
      <c r="D271" s="3"/>
      <c r="E271" s="4"/>
      <c r="F271"/>
      <c r="G271" s="242"/>
      <c r="H271" s="242"/>
      <c r="I271"/>
      <c r="J271"/>
      <c r="K271"/>
      <c r="L271"/>
      <c r="M271"/>
    </row>
    <row r="272" spans="1:13">
      <c r="A272" s="1"/>
      <c r="B272" s="137"/>
      <c r="C272" s="2"/>
      <c r="D272" s="3"/>
      <c r="E272" s="4"/>
      <c r="F272"/>
      <c r="G272" s="242"/>
      <c r="H272" s="242"/>
      <c r="I272"/>
      <c r="J272"/>
      <c r="K272"/>
      <c r="L272"/>
      <c r="M272"/>
    </row>
    <row r="273" spans="1:13">
      <c r="A273" s="1"/>
      <c r="B273" s="137"/>
      <c r="C273" s="2"/>
      <c r="D273" s="3"/>
      <c r="E273" s="4"/>
      <c r="F273"/>
      <c r="G273" s="242"/>
      <c r="H273" s="242"/>
      <c r="I273"/>
      <c r="J273"/>
      <c r="K273"/>
      <c r="L273"/>
      <c r="M273"/>
    </row>
    <row r="274" spans="1:13">
      <c r="A274" s="1"/>
      <c r="B274" s="137"/>
      <c r="C274" s="2"/>
      <c r="D274" s="3"/>
      <c r="E274" s="4"/>
      <c r="F274"/>
      <c r="G274" s="242"/>
      <c r="H274" s="242"/>
      <c r="I274"/>
      <c r="J274"/>
      <c r="K274"/>
      <c r="L274"/>
      <c r="M274"/>
    </row>
    <row r="275" spans="1:13">
      <c r="A275" s="1"/>
      <c r="B275" s="137"/>
      <c r="C275" s="2"/>
      <c r="D275" s="3"/>
      <c r="E275" s="4"/>
      <c r="F275"/>
      <c r="G275" s="242"/>
      <c r="H275" s="242"/>
      <c r="I275"/>
      <c r="J275"/>
      <c r="K275"/>
      <c r="L275"/>
      <c r="M275"/>
    </row>
    <row r="276" spans="1:13">
      <c r="A276" s="1"/>
      <c r="B276" s="137"/>
      <c r="C276" s="2"/>
      <c r="D276" s="3"/>
      <c r="E276" s="4"/>
      <c r="F276"/>
      <c r="G276" s="242"/>
      <c r="H276" s="242"/>
      <c r="I276"/>
      <c r="J276"/>
      <c r="K276"/>
      <c r="L276"/>
      <c r="M276"/>
    </row>
    <row r="277" spans="1:13">
      <c r="A277" s="1"/>
      <c r="B277" s="137"/>
      <c r="C277" s="2"/>
      <c r="D277" s="3"/>
      <c r="E277" s="4"/>
      <c r="F277"/>
      <c r="G277" s="242"/>
      <c r="H277" s="242"/>
      <c r="I277"/>
      <c r="J277"/>
      <c r="K277"/>
      <c r="L277"/>
      <c r="M277"/>
    </row>
    <row r="278" spans="1:13">
      <c r="A278" s="1"/>
      <c r="B278" s="137"/>
      <c r="C278" s="2"/>
      <c r="D278" s="3"/>
      <c r="E278" s="4"/>
      <c r="F278"/>
      <c r="G278" s="242"/>
      <c r="H278" s="242"/>
      <c r="I278"/>
      <c r="J278"/>
      <c r="K278"/>
      <c r="L278"/>
      <c r="M278"/>
    </row>
    <row r="279" spans="1:13">
      <c r="A279" s="1"/>
      <c r="B279" s="137"/>
      <c r="C279" s="2"/>
      <c r="D279" s="3"/>
      <c r="E279" s="4"/>
      <c r="F279"/>
      <c r="G279" s="242"/>
      <c r="H279" s="242"/>
      <c r="I279"/>
      <c r="J279"/>
      <c r="K279"/>
      <c r="L279"/>
      <c r="M279"/>
    </row>
    <row r="280" spans="1:13">
      <c r="A280" s="1"/>
      <c r="B280" s="137"/>
      <c r="C280" s="2"/>
      <c r="D280" s="3"/>
      <c r="E280" s="4"/>
      <c r="F280"/>
      <c r="G280" s="242"/>
      <c r="H280" s="242"/>
      <c r="I280"/>
      <c r="J280"/>
      <c r="K280"/>
      <c r="L280"/>
      <c r="M280"/>
    </row>
    <row r="281" spans="1:13">
      <c r="A281" s="1"/>
      <c r="B281" s="137"/>
      <c r="C281" s="2"/>
      <c r="D281" s="3"/>
      <c r="E281" s="4"/>
      <c r="F281"/>
      <c r="G281" s="242"/>
      <c r="H281" s="242"/>
      <c r="I281"/>
      <c r="J281"/>
      <c r="K281"/>
      <c r="L281"/>
      <c r="M281"/>
    </row>
    <row r="282" spans="1:13">
      <c r="A282" s="1"/>
      <c r="B282" s="137"/>
      <c r="C282" s="2"/>
      <c r="D282" s="3"/>
      <c r="E282" s="4"/>
      <c r="F282"/>
      <c r="G282" s="242"/>
      <c r="H282" s="242"/>
      <c r="I282"/>
      <c r="J282"/>
      <c r="K282"/>
      <c r="L282"/>
      <c r="M282"/>
    </row>
    <row r="283" spans="1:13">
      <c r="A283" s="1"/>
      <c r="B283" s="137"/>
      <c r="C283" s="2"/>
      <c r="D283" s="3"/>
      <c r="E283" s="4"/>
      <c r="F283"/>
      <c r="G283" s="242"/>
      <c r="H283" s="242"/>
      <c r="I283"/>
      <c r="J283"/>
      <c r="K283"/>
      <c r="L283"/>
      <c r="M283"/>
    </row>
    <row r="284" spans="1:13">
      <c r="A284" s="1"/>
      <c r="B284" s="137"/>
      <c r="C284" s="2"/>
      <c r="D284" s="3"/>
      <c r="E284" s="4"/>
      <c r="F284"/>
      <c r="G284" s="242"/>
      <c r="H284" s="242"/>
      <c r="I284"/>
      <c r="J284"/>
      <c r="K284"/>
      <c r="L284"/>
      <c r="M284"/>
    </row>
    <row r="285" spans="1:13">
      <c r="A285" s="1"/>
      <c r="B285" s="137"/>
      <c r="C285" s="2"/>
      <c r="D285" s="3"/>
      <c r="E285" s="4"/>
      <c r="F285"/>
      <c r="G285" s="242"/>
      <c r="H285" s="242"/>
      <c r="I285"/>
      <c r="J285"/>
      <c r="K285"/>
      <c r="L285"/>
      <c r="M285"/>
    </row>
    <row r="286" spans="1:13">
      <c r="A286" s="1"/>
      <c r="B286" s="137"/>
      <c r="C286" s="2"/>
      <c r="D286" s="3"/>
      <c r="E286" s="4"/>
      <c r="F286"/>
      <c r="G286" s="242"/>
      <c r="H286" s="242"/>
      <c r="I286"/>
      <c r="J286"/>
      <c r="K286"/>
      <c r="L286"/>
      <c r="M286"/>
    </row>
    <row r="287" spans="1:13">
      <c r="A287" s="1"/>
      <c r="B287" s="137"/>
      <c r="C287" s="2"/>
      <c r="D287" s="3"/>
      <c r="E287" s="4"/>
      <c r="F287"/>
      <c r="G287" s="242"/>
      <c r="H287" s="242"/>
      <c r="I287"/>
      <c r="J287"/>
      <c r="K287"/>
      <c r="L287"/>
      <c r="M287"/>
    </row>
    <row r="288" spans="1:13">
      <c r="A288" s="1"/>
      <c r="B288" s="137"/>
      <c r="C288" s="2"/>
      <c r="D288" s="3"/>
      <c r="E288" s="4"/>
      <c r="F288"/>
      <c r="G288" s="242"/>
      <c r="H288" s="242"/>
      <c r="I288"/>
      <c r="J288"/>
      <c r="K288"/>
      <c r="L288"/>
      <c r="M288"/>
    </row>
    <row r="289" spans="1:13">
      <c r="A289" s="1"/>
      <c r="B289" s="137"/>
      <c r="C289" s="2"/>
      <c r="D289" s="3"/>
      <c r="E289" s="4"/>
      <c r="F289"/>
      <c r="G289" s="242"/>
      <c r="H289" s="242"/>
      <c r="I289"/>
      <c r="J289"/>
      <c r="K289"/>
      <c r="L289"/>
      <c r="M289"/>
    </row>
    <row r="290" spans="1:13">
      <c r="A290" s="1"/>
      <c r="B290" s="137"/>
      <c r="C290" s="2"/>
      <c r="D290" s="3"/>
      <c r="E290" s="4"/>
      <c r="F290"/>
      <c r="G290" s="242"/>
      <c r="H290" s="242"/>
      <c r="I290"/>
      <c r="J290"/>
      <c r="K290"/>
      <c r="L290"/>
      <c r="M290"/>
    </row>
    <row r="291" spans="1:13">
      <c r="A291" s="1"/>
      <c r="B291" s="137"/>
      <c r="C291" s="2"/>
      <c r="D291" s="3"/>
      <c r="E291" s="4"/>
      <c r="F291"/>
      <c r="G291" s="242"/>
      <c r="H291" s="242"/>
      <c r="I291"/>
      <c r="J291"/>
      <c r="K291"/>
      <c r="L291"/>
      <c r="M291"/>
    </row>
    <row r="292" spans="1:13">
      <c r="A292" s="1"/>
      <c r="B292" s="137"/>
      <c r="C292" s="2"/>
      <c r="D292" s="3"/>
      <c r="E292" s="4"/>
      <c r="F292"/>
      <c r="G292" s="242"/>
      <c r="H292" s="242"/>
      <c r="I292"/>
      <c r="J292"/>
      <c r="K292"/>
      <c r="L292"/>
      <c r="M292"/>
    </row>
    <row r="293" spans="1:13">
      <c r="A293" s="1"/>
      <c r="B293" s="137"/>
      <c r="C293" s="2"/>
      <c r="D293" s="3"/>
      <c r="E293" s="4"/>
      <c r="F293"/>
      <c r="G293" s="242"/>
      <c r="H293" s="242"/>
      <c r="I293"/>
      <c r="J293"/>
      <c r="K293"/>
      <c r="L293"/>
      <c r="M293"/>
    </row>
    <row r="294" spans="1:13">
      <c r="A294" s="1"/>
      <c r="B294" s="137"/>
      <c r="C294" s="2"/>
      <c r="D294" s="3"/>
      <c r="E294" s="4"/>
      <c r="F294"/>
      <c r="G294" s="242"/>
      <c r="H294" s="242"/>
      <c r="I294"/>
      <c r="J294"/>
      <c r="K294"/>
      <c r="L294"/>
      <c r="M294"/>
    </row>
    <row r="295" spans="1:13">
      <c r="A295" s="1"/>
      <c r="B295" s="137"/>
      <c r="C295" s="2"/>
      <c r="D295" s="3"/>
      <c r="E295" s="4"/>
      <c r="F295"/>
      <c r="G295" s="242"/>
      <c r="H295" s="242"/>
      <c r="I295"/>
      <c r="J295"/>
      <c r="K295"/>
      <c r="L295"/>
      <c r="M295"/>
    </row>
    <row r="296" spans="1:13">
      <c r="A296" s="1"/>
      <c r="B296" s="137"/>
      <c r="C296" s="2"/>
      <c r="D296" s="3"/>
      <c r="E296" s="4"/>
      <c r="F296"/>
      <c r="G296" s="242"/>
      <c r="H296" s="242"/>
      <c r="I296"/>
      <c r="J296"/>
      <c r="K296"/>
      <c r="L296"/>
      <c r="M296"/>
    </row>
    <row r="297" spans="1:13">
      <c r="A297" s="1"/>
      <c r="B297" s="137"/>
      <c r="C297" s="2"/>
      <c r="D297" s="3"/>
      <c r="E297" s="4"/>
      <c r="F297"/>
      <c r="G297" s="242"/>
      <c r="H297" s="242"/>
      <c r="I297"/>
      <c r="J297"/>
      <c r="K297"/>
      <c r="L297"/>
      <c r="M297"/>
    </row>
    <row r="298" spans="1:13">
      <c r="A298" s="1"/>
      <c r="B298" s="137"/>
      <c r="C298" s="2"/>
      <c r="D298" s="3"/>
      <c r="E298" s="4"/>
      <c r="F298"/>
      <c r="G298" s="242"/>
      <c r="H298" s="242"/>
      <c r="I298"/>
      <c r="J298"/>
      <c r="K298"/>
      <c r="L298"/>
      <c r="M298"/>
    </row>
    <row r="299" spans="1:13">
      <c r="A299" s="1"/>
      <c r="B299" s="137"/>
      <c r="C299" s="2"/>
      <c r="D299" s="3"/>
      <c r="E299" s="4"/>
      <c r="F299"/>
      <c r="G299" s="242"/>
      <c r="H299" s="242"/>
      <c r="I299"/>
      <c r="J299"/>
      <c r="K299"/>
      <c r="L299"/>
      <c r="M299"/>
    </row>
    <row r="300" spans="1:13">
      <c r="A300" s="1"/>
      <c r="B300" s="137"/>
      <c r="C300" s="2"/>
      <c r="D300" s="3"/>
      <c r="E300" s="4"/>
      <c r="F300"/>
      <c r="G300" s="242"/>
      <c r="H300" s="242"/>
      <c r="I300"/>
      <c r="J300"/>
      <c r="K300"/>
      <c r="L300"/>
      <c r="M300"/>
    </row>
    <row r="301" spans="1:13">
      <c r="A301" s="1"/>
      <c r="B301" s="137"/>
      <c r="C301" s="2"/>
      <c r="D301" s="3"/>
      <c r="E301" s="4"/>
      <c r="F301"/>
      <c r="G301" s="242"/>
      <c r="H301" s="242"/>
      <c r="I301"/>
      <c r="J301"/>
      <c r="K301"/>
      <c r="L301"/>
      <c r="M301"/>
    </row>
    <row r="302" spans="1:13">
      <c r="A302" s="1"/>
      <c r="B302" s="137"/>
      <c r="C302" s="2"/>
      <c r="D302" s="3"/>
      <c r="E302" s="4"/>
      <c r="F302"/>
      <c r="G302" s="242"/>
      <c r="H302" s="242"/>
      <c r="I302"/>
      <c r="J302"/>
      <c r="K302"/>
      <c r="L302"/>
      <c r="M302"/>
    </row>
    <row r="303" spans="1:13">
      <c r="A303" s="1"/>
      <c r="B303" s="137"/>
      <c r="C303" s="2"/>
      <c r="D303" s="3"/>
      <c r="E303" s="4"/>
      <c r="F303"/>
      <c r="G303" s="242"/>
      <c r="H303" s="242"/>
      <c r="I303"/>
      <c r="J303"/>
      <c r="K303"/>
      <c r="L303"/>
      <c r="M303"/>
    </row>
    <row r="304" spans="1:13">
      <c r="A304" s="1"/>
      <c r="B304" s="137"/>
      <c r="C304" s="2"/>
      <c r="D304" s="3"/>
      <c r="E304" s="4"/>
      <c r="F304"/>
      <c r="G304" s="242"/>
      <c r="H304" s="242"/>
      <c r="I304"/>
      <c r="J304"/>
      <c r="K304"/>
      <c r="L304"/>
      <c r="M304"/>
    </row>
    <row r="305" spans="1:13">
      <c r="A305" s="1"/>
      <c r="B305" s="137"/>
      <c r="C305" s="2"/>
      <c r="D305" s="3"/>
      <c r="E305" s="4"/>
      <c r="F305"/>
      <c r="G305" s="242"/>
      <c r="H305" s="242"/>
      <c r="I305"/>
      <c r="J305"/>
      <c r="K305"/>
      <c r="L305"/>
      <c r="M305"/>
    </row>
    <row r="306" spans="1:13">
      <c r="A306" s="1"/>
      <c r="B306" s="137"/>
      <c r="C306" s="2"/>
      <c r="D306" s="3"/>
      <c r="E306" s="4"/>
      <c r="F306"/>
      <c r="G306" s="242"/>
      <c r="H306" s="242"/>
      <c r="I306"/>
      <c r="J306"/>
      <c r="K306"/>
      <c r="L306"/>
      <c r="M306"/>
    </row>
    <row r="307" spans="1:13">
      <c r="A307" s="1"/>
      <c r="B307" s="137"/>
      <c r="C307" s="2"/>
      <c r="D307" s="3"/>
      <c r="E307" s="4"/>
      <c r="F307"/>
      <c r="G307" s="242"/>
      <c r="H307" s="242"/>
      <c r="I307"/>
      <c r="J307"/>
      <c r="K307"/>
      <c r="L307"/>
      <c r="M307"/>
    </row>
    <row r="308" spans="1:13">
      <c r="A308" s="1"/>
      <c r="B308" s="137"/>
      <c r="C308" s="2"/>
      <c r="D308" s="3"/>
      <c r="E308" s="4"/>
      <c r="F308"/>
      <c r="G308" s="242"/>
      <c r="H308" s="242"/>
      <c r="I308"/>
      <c r="J308"/>
      <c r="K308"/>
      <c r="L308"/>
      <c r="M308"/>
    </row>
    <row r="309" spans="1:13">
      <c r="A309" s="1"/>
      <c r="B309" s="137"/>
      <c r="C309" s="2"/>
      <c r="D309" s="3"/>
      <c r="E309" s="4"/>
      <c r="F309"/>
      <c r="G309" s="242"/>
      <c r="H309" s="242"/>
      <c r="I309"/>
      <c r="J309"/>
      <c r="K309"/>
      <c r="L309"/>
      <c r="M309"/>
    </row>
    <row r="310" spans="1:13">
      <c r="A310" s="1"/>
      <c r="B310" s="137"/>
      <c r="C310" s="2"/>
      <c r="D310" s="3"/>
      <c r="E310" s="4"/>
      <c r="F310"/>
      <c r="G310" s="242"/>
      <c r="H310" s="242"/>
      <c r="I310"/>
      <c r="J310"/>
      <c r="K310"/>
      <c r="L310"/>
      <c r="M310"/>
    </row>
    <row r="311" spans="1:13">
      <c r="A311" s="1"/>
      <c r="B311" s="137"/>
      <c r="C311" s="2"/>
      <c r="D311" s="3"/>
      <c r="E311" s="4"/>
      <c r="F311"/>
      <c r="G311" s="242"/>
      <c r="H311" s="242"/>
      <c r="I311"/>
      <c r="J311"/>
      <c r="K311"/>
      <c r="L311"/>
      <c r="M311"/>
    </row>
    <row r="312" spans="1:13">
      <c r="A312" s="1"/>
      <c r="B312" s="137"/>
      <c r="C312" s="2"/>
      <c r="D312" s="3"/>
      <c r="E312" s="4"/>
      <c r="F312"/>
      <c r="G312" s="242"/>
      <c r="H312" s="242"/>
      <c r="I312"/>
      <c r="J312"/>
      <c r="K312"/>
      <c r="L312"/>
      <c r="M312"/>
    </row>
    <row r="313" spans="1:13">
      <c r="A313" s="1"/>
      <c r="B313" s="137"/>
      <c r="C313" s="2"/>
      <c r="D313" s="3"/>
      <c r="E313" s="4"/>
      <c r="F313"/>
      <c r="G313" s="242"/>
      <c r="H313" s="242"/>
      <c r="I313"/>
      <c r="J313"/>
      <c r="K313"/>
      <c r="L313"/>
      <c r="M313"/>
    </row>
    <row r="314" spans="1:13">
      <c r="A314" s="1"/>
      <c r="B314" s="137"/>
      <c r="C314" s="2"/>
      <c r="D314" s="3"/>
      <c r="E314" s="4"/>
      <c r="F314"/>
      <c r="G314" s="242"/>
      <c r="H314" s="242"/>
      <c r="I314"/>
      <c r="J314"/>
      <c r="K314"/>
      <c r="L314"/>
      <c r="M314"/>
    </row>
    <row r="315" spans="1:13">
      <c r="A315" s="1"/>
      <c r="B315" s="137"/>
      <c r="C315" s="2"/>
      <c r="D315" s="3"/>
      <c r="E315" s="4"/>
      <c r="F315"/>
      <c r="G315" s="242"/>
      <c r="H315" s="242"/>
      <c r="I315"/>
      <c r="J315"/>
      <c r="K315"/>
      <c r="L315"/>
      <c r="M315"/>
    </row>
    <row r="316" spans="1:13">
      <c r="A316" s="1"/>
      <c r="B316" s="137"/>
      <c r="C316" s="2"/>
      <c r="D316" s="3"/>
      <c r="E316" s="4"/>
      <c r="F316"/>
      <c r="G316" s="242"/>
      <c r="H316" s="242"/>
      <c r="I316"/>
      <c r="J316"/>
      <c r="K316"/>
      <c r="L316"/>
      <c r="M316"/>
    </row>
    <row r="317" spans="1:13">
      <c r="A317" s="1"/>
      <c r="B317" s="137"/>
      <c r="C317" s="2"/>
      <c r="D317" s="3"/>
      <c r="E317" s="4"/>
      <c r="F317"/>
      <c r="G317" s="242"/>
      <c r="H317" s="242"/>
      <c r="I317"/>
      <c r="J317"/>
      <c r="K317"/>
      <c r="L317"/>
      <c r="M317"/>
    </row>
    <row r="318" spans="1:13">
      <c r="A318" s="1"/>
      <c r="B318" s="137"/>
      <c r="C318" s="2"/>
      <c r="D318" s="3"/>
      <c r="E318" s="4"/>
      <c r="F318"/>
      <c r="G318" s="242"/>
      <c r="H318" s="242"/>
      <c r="I318"/>
      <c r="J318"/>
      <c r="K318"/>
      <c r="L318"/>
      <c r="M318"/>
    </row>
    <row r="319" spans="1:13">
      <c r="A319" s="1"/>
      <c r="B319" s="137"/>
      <c r="C319" s="2"/>
      <c r="D319" s="3"/>
      <c r="E319" s="4"/>
      <c r="F319"/>
      <c r="G319" s="242"/>
      <c r="H319" s="242"/>
      <c r="I319"/>
      <c r="J319"/>
      <c r="K319"/>
      <c r="L319"/>
      <c r="M319"/>
    </row>
    <row r="320" spans="1:13">
      <c r="A320" s="1"/>
      <c r="B320" s="137"/>
      <c r="C320" s="2"/>
      <c r="D320" s="3"/>
      <c r="E320" s="4"/>
      <c r="F320"/>
      <c r="G320" s="242"/>
      <c r="H320" s="242"/>
      <c r="I320"/>
      <c r="J320"/>
      <c r="K320"/>
      <c r="L320"/>
      <c r="M320"/>
    </row>
    <row r="321" spans="1:13">
      <c r="A321" s="1"/>
      <c r="B321" s="137"/>
      <c r="C321" s="2"/>
      <c r="D321" s="3"/>
      <c r="E321" s="4"/>
      <c r="F321"/>
      <c r="G321" s="242"/>
      <c r="H321" s="242"/>
      <c r="I321"/>
      <c r="J321"/>
      <c r="K321"/>
      <c r="L321"/>
      <c r="M321"/>
    </row>
    <row r="322" spans="1:13">
      <c r="A322" s="1"/>
      <c r="B322" s="137"/>
      <c r="C322" s="2"/>
      <c r="D322" s="3"/>
      <c r="E322" s="4"/>
      <c r="F322"/>
      <c r="G322" s="242"/>
      <c r="H322" s="242"/>
      <c r="I322"/>
      <c r="J322"/>
      <c r="K322"/>
      <c r="L322"/>
      <c r="M322"/>
    </row>
    <row r="323" spans="1:13">
      <c r="A323" s="1"/>
      <c r="B323" s="137"/>
      <c r="C323" s="2"/>
      <c r="D323" s="3"/>
      <c r="E323" s="4"/>
      <c r="F323"/>
      <c r="G323" s="242"/>
      <c r="H323" s="242"/>
      <c r="I323"/>
      <c r="J323"/>
      <c r="K323"/>
      <c r="L323"/>
      <c r="M323"/>
    </row>
    <row r="324" spans="1:13">
      <c r="A324" s="1"/>
      <c r="B324" s="137"/>
      <c r="C324" s="2"/>
      <c r="D324" s="3"/>
      <c r="E324" s="4"/>
      <c r="F324"/>
      <c r="G324" s="242"/>
      <c r="H324" s="242"/>
      <c r="I324"/>
      <c r="J324"/>
      <c r="K324"/>
      <c r="L324"/>
      <c r="M324"/>
    </row>
    <row r="325" spans="1:13">
      <c r="A325" s="1"/>
      <c r="B325" s="137"/>
      <c r="C325" s="2"/>
      <c r="D325" s="3"/>
      <c r="E325" s="4"/>
      <c r="F325"/>
      <c r="G325" s="242"/>
      <c r="H325" s="242"/>
      <c r="I325"/>
      <c r="J325"/>
      <c r="K325"/>
      <c r="L325"/>
      <c r="M325"/>
    </row>
    <row r="326" spans="1:13">
      <c r="A326" s="1"/>
      <c r="B326" s="137"/>
      <c r="C326" s="2"/>
      <c r="D326" s="3"/>
      <c r="E326" s="4"/>
      <c r="F326"/>
      <c r="G326" s="242"/>
      <c r="H326" s="242"/>
      <c r="I326"/>
      <c r="J326"/>
      <c r="K326"/>
      <c r="L326"/>
      <c r="M326"/>
    </row>
    <row r="327" spans="1:13">
      <c r="A327" s="1"/>
      <c r="B327" s="137"/>
      <c r="C327" s="2"/>
      <c r="D327" s="3"/>
      <c r="E327" s="4"/>
      <c r="F327"/>
      <c r="G327" s="242"/>
      <c r="H327" s="242"/>
      <c r="I327"/>
      <c r="J327"/>
      <c r="K327"/>
      <c r="L327"/>
      <c r="M327"/>
    </row>
    <row r="328" spans="1:13">
      <c r="A328" s="1"/>
      <c r="B328" s="137"/>
      <c r="C328" s="2"/>
      <c r="D328" s="3"/>
      <c r="E328" s="4"/>
      <c r="F328"/>
      <c r="G328" s="242"/>
      <c r="H328" s="242"/>
      <c r="I328"/>
      <c r="J328"/>
      <c r="K328"/>
      <c r="L328"/>
      <c r="M328"/>
    </row>
    <row r="329" spans="1:13">
      <c r="A329" s="1"/>
      <c r="B329" s="137"/>
      <c r="C329" s="2"/>
      <c r="D329" s="3"/>
      <c r="E329" s="4"/>
      <c r="F329"/>
      <c r="G329" s="242"/>
      <c r="H329" s="242"/>
      <c r="I329"/>
      <c r="J329"/>
      <c r="K329"/>
      <c r="L329"/>
      <c r="M329"/>
    </row>
    <row r="330" spans="1:13">
      <c r="A330" s="1"/>
      <c r="B330" s="137"/>
      <c r="C330" s="2"/>
      <c r="D330" s="3"/>
      <c r="E330" s="4"/>
      <c r="F330"/>
      <c r="G330" s="242"/>
      <c r="H330" s="242"/>
      <c r="I330"/>
      <c r="J330"/>
      <c r="K330"/>
      <c r="L330"/>
      <c r="M330"/>
    </row>
    <row r="331" spans="1:13">
      <c r="A331" s="1"/>
      <c r="B331" s="137"/>
      <c r="C331" s="2"/>
      <c r="D331" s="3"/>
      <c r="E331" s="4"/>
      <c r="F331"/>
      <c r="G331" s="242"/>
      <c r="H331" s="242"/>
      <c r="I331"/>
      <c r="J331"/>
      <c r="K331"/>
      <c r="L331"/>
      <c r="M331"/>
    </row>
    <row r="332" spans="1:13">
      <c r="A332" s="1"/>
      <c r="B332" s="137"/>
      <c r="C332" s="2"/>
      <c r="D332" s="3"/>
      <c r="E332" s="4"/>
      <c r="F332"/>
      <c r="G332" s="242"/>
      <c r="H332" s="242"/>
      <c r="I332"/>
      <c r="J332"/>
      <c r="K332"/>
      <c r="L332"/>
      <c r="M332"/>
    </row>
    <row r="333" spans="1:13">
      <c r="A333" s="1"/>
      <c r="B333" s="137"/>
      <c r="C333" s="2"/>
      <c r="D333" s="3"/>
      <c r="E333" s="4"/>
      <c r="F333"/>
      <c r="G333" s="242"/>
      <c r="H333" s="242"/>
      <c r="I333"/>
      <c r="J333"/>
      <c r="K333"/>
      <c r="L333"/>
      <c r="M333"/>
    </row>
    <row r="334" spans="1:13">
      <c r="A334" s="1"/>
      <c r="B334" s="137"/>
      <c r="C334" s="2"/>
      <c r="D334" s="3"/>
      <c r="E334" s="4"/>
      <c r="F334"/>
      <c r="G334" s="242"/>
      <c r="H334" s="242"/>
      <c r="I334"/>
      <c r="J334"/>
      <c r="K334"/>
      <c r="L334"/>
      <c r="M334"/>
    </row>
    <row r="335" spans="1:13">
      <c r="A335" s="1"/>
      <c r="B335" s="137"/>
      <c r="C335" s="2"/>
      <c r="D335" s="3"/>
      <c r="E335" s="4"/>
      <c r="F335"/>
      <c r="G335" s="242"/>
      <c r="H335" s="242"/>
      <c r="I335"/>
      <c r="J335"/>
      <c r="K335"/>
      <c r="L335"/>
      <c r="M335"/>
    </row>
    <row r="336" spans="1:13">
      <c r="A336" s="1"/>
      <c r="B336" s="137"/>
      <c r="C336" s="2"/>
      <c r="D336" s="3"/>
      <c r="E336" s="4"/>
      <c r="F336"/>
      <c r="G336" s="242"/>
      <c r="H336" s="242"/>
      <c r="I336"/>
      <c r="J336"/>
      <c r="K336"/>
      <c r="L336"/>
      <c r="M336"/>
    </row>
    <row r="337" spans="1:13">
      <c r="A337" s="1"/>
      <c r="B337" s="137"/>
      <c r="C337" s="2"/>
      <c r="D337" s="3"/>
      <c r="E337" s="4"/>
      <c r="F337"/>
      <c r="G337" s="242"/>
      <c r="H337" s="242"/>
      <c r="I337"/>
      <c r="J337"/>
      <c r="K337"/>
      <c r="L337"/>
      <c r="M337"/>
    </row>
    <row r="338" spans="1:13">
      <c r="A338" s="1"/>
      <c r="B338" s="137"/>
      <c r="C338" s="2"/>
      <c r="D338" s="3"/>
      <c r="E338" s="4"/>
      <c r="F338"/>
      <c r="G338" s="242"/>
      <c r="H338" s="242"/>
      <c r="I338"/>
      <c r="J338"/>
      <c r="K338"/>
      <c r="L338"/>
      <c r="M338"/>
    </row>
    <row r="339" spans="1:13">
      <c r="A339" s="1"/>
      <c r="B339" s="137"/>
      <c r="C339" s="2"/>
      <c r="D339" s="3"/>
      <c r="E339" s="4"/>
      <c r="F339"/>
      <c r="G339" s="242"/>
      <c r="H339" s="242"/>
      <c r="I339"/>
      <c r="J339"/>
      <c r="K339"/>
      <c r="L339"/>
      <c r="M339"/>
    </row>
    <row r="340" spans="1:13">
      <c r="A340" s="1"/>
      <c r="B340" s="137"/>
      <c r="C340" s="2"/>
      <c r="D340" s="3"/>
      <c r="E340" s="4"/>
      <c r="F340"/>
      <c r="G340" s="242"/>
      <c r="H340" s="242"/>
      <c r="I340"/>
      <c r="J340"/>
      <c r="K340"/>
      <c r="L340"/>
      <c r="M340"/>
    </row>
    <row r="341" spans="1:13">
      <c r="A341" s="1"/>
      <c r="B341" s="137"/>
      <c r="C341" s="2"/>
      <c r="D341" s="3"/>
      <c r="E341" s="4"/>
      <c r="F341"/>
      <c r="G341" s="242"/>
      <c r="H341" s="242"/>
      <c r="I341"/>
      <c r="J341"/>
      <c r="K341"/>
      <c r="L341"/>
      <c r="M341"/>
    </row>
    <row r="342" spans="1:13">
      <c r="A342" s="1"/>
      <c r="B342" s="137"/>
      <c r="C342" s="2"/>
      <c r="D342" s="3"/>
      <c r="E342" s="4"/>
      <c r="F342"/>
      <c r="G342" s="242"/>
      <c r="H342" s="242"/>
      <c r="I342"/>
      <c r="J342"/>
      <c r="K342"/>
      <c r="L342"/>
      <c r="M342"/>
    </row>
    <row r="343" spans="1:13">
      <c r="A343" s="1"/>
      <c r="B343" s="137"/>
      <c r="C343" s="2"/>
      <c r="D343" s="3"/>
      <c r="E343" s="4"/>
      <c r="F343"/>
      <c r="G343" s="242"/>
      <c r="H343" s="242"/>
      <c r="I343"/>
      <c r="J343"/>
      <c r="K343"/>
      <c r="L343"/>
      <c r="M343"/>
    </row>
    <row r="344" spans="1:13">
      <c r="A344" s="1"/>
      <c r="B344" s="137"/>
      <c r="C344" s="2"/>
      <c r="D344" s="3"/>
      <c r="E344" s="4"/>
      <c r="F344"/>
      <c r="G344" s="242"/>
      <c r="H344" s="242"/>
      <c r="I344"/>
      <c r="J344"/>
      <c r="K344"/>
      <c r="L344"/>
      <c r="M344"/>
    </row>
    <row r="345" spans="1:13">
      <c r="A345" s="1"/>
      <c r="B345" s="137"/>
      <c r="C345" s="2"/>
      <c r="D345" s="3"/>
      <c r="E345" s="4"/>
      <c r="F345"/>
      <c r="G345" s="242"/>
      <c r="H345" s="242"/>
      <c r="I345"/>
      <c r="J345"/>
      <c r="K345"/>
      <c r="L345"/>
      <c r="M345"/>
    </row>
    <row r="346" spans="1:13">
      <c r="A346" s="1"/>
      <c r="B346" s="137"/>
      <c r="C346" s="2"/>
      <c r="D346" s="3"/>
      <c r="E346" s="4"/>
      <c r="F346"/>
      <c r="G346" s="242"/>
      <c r="H346" s="242"/>
      <c r="I346"/>
      <c r="J346"/>
      <c r="K346"/>
      <c r="L346"/>
      <c r="M346"/>
    </row>
    <row r="347" spans="1:13">
      <c r="A347" s="1"/>
      <c r="B347" s="137"/>
      <c r="C347" s="2"/>
      <c r="D347" s="3"/>
      <c r="E347" s="4"/>
      <c r="F347"/>
      <c r="G347" s="242"/>
      <c r="H347" s="242"/>
      <c r="I347"/>
      <c r="J347"/>
      <c r="K347"/>
      <c r="L347"/>
      <c r="M347"/>
    </row>
    <row r="348" spans="1:13">
      <c r="A348" s="1"/>
      <c r="B348" s="137"/>
      <c r="C348" s="2"/>
      <c r="D348" s="3"/>
      <c r="E348" s="4"/>
      <c r="F348"/>
      <c r="G348" s="242"/>
      <c r="H348" s="242"/>
      <c r="I348"/>
      <c r="J348"/>
      <c r="K348"/>
      <c r="L348"/>
      <c r="M348"/>
    </row>
    <row r="349" spans="1:13">
      <c r="A349" s="1"/>
      <c r="B349" s="137"/>
      <c r="C349" s="2"/>
      <c r="D349" s="3"/>
      <c r="E349" s="4"/>
      <c r="F349"/>
      <c r="G349" s="242"/>
      <c r="H349" s="242"/>
      <c r="I349"/>
      <c r="J349"/>
      <c r="K349"/>
      <c r="L349"/>
      <c r="M349"/>
    </row>
    <row r="350" spans="1:13">
      <c r="A350" s="1"/>
      <c r="B350" s="137"/>
      <c r="C350" s="2"/>
      <c r="D350" s="3"/>
      <c r="E350" s="4"/>
      <c r="F350"/>
      <c r="G350" s="242"/>
      <c r="H350" s="242"/>
      <c r="I350"/>
      <c r="J350"/>
      <c r="K350"/>
      <c r="L350"/>
      <c r="M350"/>
    </row>
    <row r="351" spans="1:13">
      <c r="A351" s="1"/>
      <c r="B351" s="137"/>
      <c r="C351" s="2"/>
      <c r="D351" s="3"/>
      <c r="E351" s="4"/>
      <c r="F351"/>
      <c r="G351" s="242"/>
      <c r="H351" s="242"/>
      <c r="I351"/>
      <c r="J351"/>
      <c r="K351"/>
      <c r="L351"/>
      <c r="M351"/>
    </row>
    <row r="352" spans="1:13">
      <c r="A352" s="1"/>
      <c r="B352" s="137"/>
      <c r="C352" s="2"/>
      <c r="D352" s="3"/>
      <c r="E352" s="4"/>
      <c r="F352"/>
      <c r="G352" s="242"/>
      <c r="H352" s="242"/>
      <c r="I352"/>
      <c r="J352"/>
      <c r="K352"/>
      <c r="L352"/>
      <c r="M352"/>
    </row>
    <row r="353" spans="1:13">
      <c r="A353" s="1"/>
      <c r="B353" s="137"/>
      <c r="C353" s="2"/>
      <c r="D353" s="3"/>
      <c r="E353" s="4"/>
      <c r="F353"/>
      <c r="G353" s="242"/>
      <c r="H353" s="242"/>
      <c r="I353"/>
      <c r="J353"/>
      <c r="K353"/>
      <c r="L353"/>
      <c r="M353"/>
    </row>
    <row r="354" spans="1:13">
      <c r="A354" s="1"/>
      <c r="B354" s="137"/>
      <c r="C354" s="2"/>
      <c r="D354" s="3"/>
      <c r="E354" s="4"/>
      <c r="F354"/>
      <c r="G354" s="242"/>
      <c r="H354" s="242"/>
      <c r="I354"/>
      <c r="J354"/>
      <c r="K354"/>
      <c r="L354"/>
      <c r="M354"/>
    </row>
    <row r="355" spans="1:13">
      <c r="A355" s="1"/>
      <c r="B355" s="137"/>
      <c r="C355" s="2"/>
      <c r="D355" s="3"/>
      <c r="E355" s="4"/>
      <c r="F355"/>
      <c r="G355" s="242"/>
      <c r="H355" s="242"/>
      <c r="I355"/>
      <c r="J355"/>
      <c r="K355"/>
      <c r="L355"/>
      <c r="M355"/>
    </row>
    <row r="356" spans="1:13">
      <c r="A356" s="1"/>
      <c r="B356" s="137"/>
      <c r="C356" s="2"/>
      <c r="D356" s="3"/>
      <c r="E356" s="4"/>
      <c r="F356"/>
      <c r="G356" s="242"/>
      <c r="H356" s="242"/>
      <c r="I356"/>
      <c r="J356"/>
      <c r="K356"/>
      <c r="L356"/>
      <c r="M356"/>
    </row>
    <row r="357" spans="1:13">
      <c r="A357" s="1"/>
      <c r="B357" s="137"/>
      <c r="C357" s="2"/>
      <c r="D357" s="3"/>
      <c r="E357" s="4"/>
      <c r="F357"/>
      <c r="G357" s="242"/>
      <c r="H357" s="242"/>
      <c r="I357"/>
      <c r="J357"/>
      <c r="K357"/>
      <c r="L357"/>
      <c r="M357"/>
    </row>
    <row r="358" spans="1:13">
      <c r="A358" s="1"/>
      <c r="B358" s="137"/>
      <c r="C358" s="2"/>
      <c r="D358" s="3"/>
      <c r="E358" s="4"/>
      <c r="F358"/>
      <c r="G358" s="242"/>
      <c r="H358" s="242"/>
      <c r="I358"/>
      <c r="J358"/>
      <c r="K358"/>
      <c r="L358"/>
      <c r="M358"/>
    </row>
    <row r="359" spans="1:13">
      <c r="A359" s="1"/>
      <c r="B359" s="137"/>
      <c r="C359" s="2"/>
      <c r="D359" s="3"/>
      <c r="E359" s="4"/>
      <c r="F359"/>
      <c r="G359" s="242"/>
      <c r="H359" s="242"/>
      <c r="I359"/>
      <c r="J359"/>
      <c r="K359"/>
      <c r="L359"/>
      <c r="M359"/>
    </row>
    <row r="360" spans="1:13">
      <c r="A360" s="1"/>
      <c r="B360" s="137"/>
      <c r="C360" s="2"/>
      <c r="D360" s="3"/>
      <c r="E360" s="4"/>
      <c r="F360"/>
      <c r="G360" s="242"/>
      <c r="H360" s="242"/>
      <c r="I360"/>
      <c r="J360"/>
      <c r="K360"/>
      <c r="L360"/>
      <c r="M360"/>
    </row>
    <row r="361" spans="1:13">
      <c r="A361" s="1"/>
      <c r="B361" s="137"/>
      <c r="C361" s="2"/>
      <c r="D361" s="3"/>
      <c r="E361" s="4"/>
      <c r="F361"/>
      <c r="G361" s="242"/>
      <c r="H361" s="242"/>
      <c r="I361"/>
      <c r="J361"/>
      <c r="K361"/>
      <c r="L361"/>
      <c r="M361"/>
    </row>
    <row r="362" spans="1:13">
      <c r="A362" s="1"/>
      <c r="B362" s="137"/>
      <c r="C362" s="2"/>
      <c r="D362" s="3"/>
      <c r="E362" s="4"/>
      <c r="F362"/>
      <c r="G362" s="242"/>
      <c r="H362" s="242"/>
      <c r="I362"/>
      <c r="J362"/>
      <c r="K362"/>
      <c r="L362"/>
      <c r="M362"/>
    </row>
    <row r="363" spans="1:13">
      <c r="A363" s="1"/>
      <c r="B363" s="137"/>
      <c r="C363" s="2"/>
      <c r="D363" s="3"/>
      <c r="E363" s="4"/>
      <c r="F363"/>
      <c r="G363" s="242"/>
      <c r="H363" s="242"/>
      <c r="I363"/>
      <c r="J363"/>
      <c r="K363"/>
      <c r="L363"/>
      <c r="M363"/>
    </row>
    <row r="364" spans="1:13">
      <c r="A364" s="1"/>
      <c r="B364" s="137"/>
      <c r="C364" s="2"/>
      <c r="D364" s="3"/>
      <c r="E364" s="4"/>
      <c r="F364"/>
      <c r="G364" s="242"/>
      <c r="H364" s="242"/>
      <c r="I364"/>
      <c r="J364"/>
      <c r="K364"/>
      <c r="L364"/>
      <c r="M364"/>
    </row>
    <row r="365" spans="1:13">
      <c r="A365" s="1"/>
      <c r="B365" s="137"/>
      <c r="C365" s="2"/>
      <c r="D365" s="3"/>
      <c r="E365" s="4"/>
      <c r="F365"/>
      <c r="G365" s="242"/>
      <c r="H365" s="242"/>
      <c r="I365"/>
      <c r="J365"/>
      <c r="K365"/>
      <c r="L365"/>
      <c r="M365"/>
    </row>
    <row r="366" spans="1:13">
      <c r="A366" s="1"/>
      <c r="B366" s="137"/>
      <c r="C366" s="2"/>
      <c r="D366" s="3"/>
      <c r="E366" s="4"/>
      <c r="F366"/>
      <c r="G366" s="242"/>
      <c r="H366" s="242"/>
      <c r="I366"/>
      <c r="J366"/>
      <c r="K366"/>
      <c r="L366"/>
      <c r="M366"/>
    </row>
    <row r="367" spans="1:13">
      <c r="A367" s="1"/>
      <c r="B367" s="137"/>
      <c r="C367" s="2"/>
      <c r="D367" s="3"/>
      <c r="E367" s="4"/>
      <c r="F367"/>
      <c r="G367" s="242"/>
      <c r="H367" s="242"/>
      <c r="I367"/>
      <c r="J367"/>
      <c r="K367"/>
      <c r="L367"/>
      <c r="M367"/>
    </row>
    <row r="368" spans="1:13">
      <c r="A368" s="1"/>
      <c r="B368" s="137"/>
      <c r="C368" s="2"/>
      <c r="D368" s="3"/>
      <c r="E368" s="4"/>
      <c r="F368"/>
      <c r="G368" s="242"/>
      <c r="H368" s="242"/>
      <c r="I368"/>
      <c r="J368"/>
      <c r="K368"/>
      <c r="L368"/>
      <c r="M368"/>
    </row>
    <row r="369" spans="1:13">
      <c r="A369" s="1"/>
      <c r="B369" s="137"/>
      <c r="C369" s="2"/>
      <c r="D369" s="3"/>
      <c r="E369" s="4"/>
      <c r="F369"/>
      <c r="G369" s="242"/>
      <c r="H369" s="242"/>
      <c r="I369"/>
      <c r="J369"/>
      <c r="K369"/>
      <c r="L369"/>
      <c r="M369"/>
    </row>
    <row r="370" spans="1:13">
      <c r="A370" s="1"/>
      <c r="B370" s="137"/>
      <c r="C370" s="2"/>
      <c r="D370" s="3"/>
      <c r="E370" s="4"/>
      <c r="F370"/>
      <c r="G370" s="242"/>
      <c r="H370" s="242"/>
      <c r="I370"/>
      <c r="J370"/>
      <c r="K370"/>
      <c r="L370"/>
      <c r="M370"/>
    </row>
    <row r="371" spans="1:13">
      <c r="A371" s="1"/>
      <c r="B371" s="137"/>
      <c r="C371" s="2"/>
      <c r="D371" s="3"/>
      <c r="E371" s="4"/>
      <c r="F371"/>
      <c r="G371" s="242"/>
      <c r="H371" s="242"/>
      <c r="I371"/>
      <c r="J371"/>
      <c r="K371"/>
      <c r="L371"/>
      <c r="M371"/>
    </row>
    <row r="372" spans="1:13">
      <c r="A372" s="1"/>
      <c r="B372" s="137"/>
      <c r="C372" s="2"/>
      <c r="D372" s="3"/>
      <c r="E372" s="4"/>
      <c r="F372"/>
      <c r="G372" s="242"/>
      <c r="H372" s="242"/>
      <c r="I372"/>
      <c r="J372"/>
      <c r="K372"/>
      <c r="L372"/>
      <c r="M372"/>
    </row>
    <row r="373" spans="1:13">
      <c r="A373" s="1"/>
      <c r="B373" s="137"/>
      <c r="C373" s="2"/>
      <c r="D373" s="3"/>
      <c r="E373" s="4"/>
      <c r="F373"/>
      <c r="G373" s="242"/>
      <c r="H373" s="242"/>
      <c r="I373"/>
      <c r="J373"/>
      <c r="K373"/>
      <c r="L373"/>
      <c r="M373"/>
    </row>
    <row r="374" spans="1:13">
      <c r="A374" s="1"/>
      <c r="B374" s="137"/>
      <c r="C374" s="2"/>
      <c r="D374" s="3"/>
      <c r="E374" s="4"/>
      <c r="F374"/>
      <c r="G374" s="242"/>
      <c r="H374" s="242"/>
      <c r="I374"/>
      <c r="J374"/>
      <c r="K374"/>
      <c r="L374"/>
      <c r="M374"/>
    </row>
    <row r="375" spans="1:13">
      <c r="A375" s="1"/>
      <c r="B375" s="137"/>
      <c r="C375" s="2"/>
      <c r="D375" s="3"/>
      <c r="E375" s="4"/>
      <c r="F375"/>
      <c r="G375" s="242"/>
      <c r="H375" s="242"/>
      <c r="I375"/>
      <c r="J375"/>
      <c r="K375"/>
      <c r="L375"/>
      <c r="M375"/>
    </row>
    <row r="376" spans="1:13">
      <c r="A376" s="1"/>
      <c r="B376" s="137"/>
      <c r="C376" s="2"/>
      <c r="D376" s="3"/>
      <c r="E376" s="4"/>
      <c r="F376"/>
      <c r="G376" s="242"/>
      <c r="H376" s="242"/>
      <c r="I376"/>
      <c r="J376"/>
      <c r="K376"/>
      <c r="L376"/>
      <c r="M376"/>
    </row>
    <row r="377" spans="1:13">
      <c r="A377" s="1"/>
      <c r="B377" s="137"/>
      <c r="C377" s="2"/>
      <c r="D377" s="3"/>
      <c r="E377" s="4"/>
      <c r="F377"/>
      <c r="G377" s="242"/>
      <c r="H377" s="242"/>
      <c r="I377"/>
      <c r="J377"/>
      <c r="K377"/>
      <c r="L377"/>
      <c r="M377"/>
    </row>
    <row r="378" spans="1:13">
      <c r="A378" s="1"/>
      <c r="B378" s="137"/>
      <c r="C378" s="2"/>
      <c r="D378" s="3"/>
      <c r="E378" s="4"/>
      <c r="F378"/>
      <c r="G378" s="242"/>
      <c r="H378" s="242"/>
      <c r="I378"/>
      <c r="J378"/>
      <c r="K378"/>
      <c r="L378"/>
      <c r="M378"/>
    </row>
    <row r="379" spans="1:13">
      <c r="A379" s="1"/>
      <c r="B379" s="137"/>
      <c r="C379" s="2"/>
      <c r="D379" s="3"/>
      <c r="E379" s="4"/>
      <c r="F379"/>
      <c r="G379" s="242"/>
      <c r="H379" s="242"/>
      <c r="I379"/>
      <c r="J379"/>
      <c r="K379"/>
      <c r="L379"/>
      <c r="M379"/>
    </row>
    <row r="380" spans="1:13">
      <c r="A380" s="1"/>
      <c r="B380" s="137"/>
      <c r="C380" s="2"/>
      <c r="D380" s="3"/>
      <c r="E380" s="4"/>
      <c r="F380"/>
      <c r="G380" s="242"/>
      <c r="H380" s="242"/>
      <c r="I380"/>
      <c r="J380"/>
      <c r="K380"/>
      <c r="L380"/>
      <c r="M380"/>
    </row>
    <row r="381" spans="1:13">
      <c r="A381" s="1"/>
      <c r="B381" s="137"/>
      <c r="C381" s="2"/>
      <c r="D381" s="3"/>
      <c r="E381" s="4"/>
      <c r="F381"/>
      <c r="G381" s="242"/>
      <c r="H381" s="242"/>
      <c r="I381"/>
      <c r="J381"/>
      <c r="K381"/>
      <c r="L381"/>
      <c r="M381"/>
    </row>
    <row r="382" spans="1:13">
      <c r="A382" s="1"/>
      <c r="B382" s="137"/>
      <c r="C382" s="2"/>
      <c r="D382" s="3"/>
      <c r="E382" s="4"/>
      <c r="F382"/>
      <c r="G382" s="242"/>
      <c r="H382" s="242"/>
      <c r="I382"/>
      <c r="J382"/>
      <c r="K382"/>
      <c r="L382"/>
      <c r="M382"/>
    </row>
    <row r="383" spans="1:13">
      <c r="A383" s="1"/>
      <c r="B383" s="137"/>
      <c r="C383" s="2"/>
      <c r="D383" s="3"/>
      <c r="E383" s="4"/>
      <c r="F383"/>
      <c r="G383" s="242"/>
      <c r="H383" s="242"/>
      <c r="I383"/>
      <c r="J383"/>
      <c r="K383"/>
      <c r="L383"/>
      <c r="M383"/>
    </row>
    <row r="384" spans="1:13">
      <c r="A384" s="1"/>
      <c r="B384" s="137"/>
      <c r="C384" s="2"/>
      <c r="D384" s="3"/>
      <c r="E384" s="4"/>
      <c r="F384"/>
      <c r="G384" s="242"/>
      <c r="H384" s="242"/>
      <c r="I384"/>
      <c r="J384"/>
      <c r="K384"/>
      <c r="L384"/>
      <c r="M384"/>
    </row>
    <row r="385" spans="1:13">
      <c r="A385" s="1"/>
      <c r="B385" s="137"/>
      <c r="C385" s="2"/>
      <c r="D385" s="3"/>
      <c r="E385" s="4"/>
      <c r="F385"/>
      <c r="G385" s="242"/>
      <c r="H385" s="242"/>
      <c r="I385"/>
      <c r="J385"/>
      <c r="K385"/>
      <c r="L385"/>
      <c r="M385"/>
    </row>
    <row r="386" spans="1:13">
      <c r="A386" s="1"/>
      <c r="B386" s="137"/>
      <c r="C386" s="2"/>
      <c r="D386" s="3"/>
      <c r="E386" s="4"/>
      <c r="F386"/>
      <c r="G386" s="242"/>
      <c r="H386" s="242"/>
      <c r="I386"/>
      <c r="J386"/>
      <c r="K386"/>
      <c r="L386"/>
      <c r="M386"/>
    </row>
    <row r="387" spans="1:13">
      <c r="A387" s="1"/>
      <c r="B387" s="137"/>
      <c r="C387" s="2"/>
      <c r="D387" s="3"/>
      <c r="E387" s="4"/>
      <c r="F387"/>
      <c r="G387" s="242"/>
      <c r="H387" s="242"/>
      <c r="I387"/>
      <c r="J387"/>
      <c r="K387"/>
      <c r="L387"/>
      <c r="M387"/>
    </row>
    <row r="388" spans="1:13">
      <c r="A388" s="1"/>
      <c r="B388" s="137"/>
      <c r="C388" s="2"/>
      <c r="D388" s="3"/>
      <c r="E388" s="4"/>
      <c r="F388"/>
      <c r="G388" s="242"/>
      <c r="H388" s="242"/>
      <c r="I388"/>
      <c r="J388"/>
      <c r="K388"/>
      <c r="L388"/>
      <c r="M388"/>
    </row>
    <row r="389" spans="1:13">
      <c r="A389" s="1"/>
      <c r="B389" s="137"/>
      <c r="C389" s="2"/>
      <c r="D389" s="3"/>
      <c r="E389" s="4"/>
      <c r="F389"/>
      <c r="G389" s="242"/>
      <c r="H389" s="242"/>
      <c r="I389"/>
      <c r="J389"/>
      <c r="K389"/>
      <c r="L389"/>
      <c r="M389"/>
    </row>
    <row r="390" spans="1:13">
      <c r="A390" s="1"/>
      <c r="B390" s="137"/>
      <c r="C390" s="2"/>
      <c r="D390" s="3"/>
      <c r="E390" s="4"/>
      <c r="F390"/>
      <c r="G390" s="242"/>
      <c r="H390" s="242"/>
      <c r="I390"/>
      <c r="J390"/>
      <c r="K390"/>
      <c r="L390"/>
      <c r="M390"/>
    </row>
    <row r="391" spans="1:13">
      <c r="A391" s="1"/>
      <c r="B391" s="137"/>
      <c r="C391" s="2"/>
      <c r="D391" s="3"/>
      <c r="E391" s="4"/>
      <c r="F391"/>
      <c r="G391" s="242"/>
      <c r="H391" s="242"/>
      <c r="I391"/>
      <c r="J391"/>
      <c r="K391"/>
      <c r="L391"/>
      <c r="M391"/>
    </row>
    <row r="392" spans="1:13">
      <c r="A392" s="1"/>
      <c r="B392" s="137"/>
      <c r="C392" s="2"/>
      <c r="D392" s="3"/>
      <c r="E392" s="4"/>
      <c r="F392"/>
      <c r="G392" s="242"/>
      <c r="H392" s="242"/>
      <c r="I392"/>
      <c r="J392"/>
      <c r="K392"/>
      <c r="L392"/>
      <c r="M392"/>
    </row>
    <row r="393" spans="1:13">
      <c r="A393" s="1"/>
      <c r="B393" s="137"/>
      <c r="C393" s="2"/>
      <c r="D393" s="3"/>
      <c r="E393" s="4"/>
      <c r="F393"/>
      <c r="G393" s="242"/>
      <c r="H393" s="242"/>
      <c r="I393"/>
      <c r="J393"/>
      <c r="K393"/>
      <c r="L393"/>
      <c r="M393"/>
    </row>
    <row r="394" spans="1:13">
      <c r="A394" s="1"/>
      <c r="B394" s="137"/>
      <c r="C394" s="2"/>
      <c r="D394" s="3"/>
      <c r="E394" s="4"/>
      <c r="F394"/>
      <c r="G394" s="242"/>
      <c r="H394" s="242"/>
      <c r="I394"/>
      <c r="J394"/>
      <c r="K394"/>
      <c r="L394"/>
      <c r="M394"/>
    </row>
    <row r="395" spans="1:13">
      <c r="A395" s="1"/>
      <c r="B395" s="137"/>
      <c r="C395" s="2"/>
      <c r="D395" s="3"/>
      <c r="E395" s="4"/>
      <c r="F395"/>
      <c r="G395" s="242"/>
      <c r="H395" s="242"/>
      <c r="I395"/>
      <c r="J395"/>
      <c r="K395"/>
      <c r="L395"/>
      <c r="M395"/>
    </row>
    <row r="396" spans="1:13">
      <c r="A396" s="1"/>
      <c r="B396" s="72"/>
      <c r="C396" s="2"/>
      <c r="D396" s="3"/>
      <c r="E396" s="4"/>
      <c r="F396"/>
      <c r="G396" s="242"/>
      <c r="H396" s="242"/>
      <c r="I396"/>
      <c r="J396"/>
      <c r="K396"/>
      <c r="L396"/>
      <c r="M396"/>
    </row>
    <row r="397" spans="1:13">
      <c r="A397" s="1"/>
      <c r="B397" s="72"/>
      <c r="C397" s="2"/>
      <c r="D397" s="3"/>
      <c r="E397" s="4"/>
      <c r="F397"/>
      <c r="G397" s="242"/>
      <c r="H397" s="242"/>
      <c r="I397"/>
      <c r="J397"/>
      <c r="K397"/>
      <c r="L397"/>
      <c r="M397"/>
    </row>
    <row r="398" spans="1:13">
      <c r="A398" s="1"/>
      <c r="B398" s="72"/>
      <c r="C398" s="2"/>
      <c r="D398" s="3"/>
      <c r="E398" s="4"/>
      <c r="F398"/>
      <c r="G398" s="242"/>
      <c r="H398" s="242"/>
      <c r="I398"/>
      <c r="J398"/>
      <c r="K398"/>
      <c r="L398"/>
      <c r="M398"/>
    </row>
    <row r="399" spans="1:13">
      <c r="A399" s="1"/>
      <c r="B399" s="72"/>
      <c r="C399" s="2"/>
      <c r="D399" s="3"/>
      <c r="E399" s="4"/>
      <c r="F399"/>
      <c r="G399" s="242"/>
      <c r="H399" s="242"/>
      <c r="I399"/>
      <c r="J399"/>
      <c r="K399"/>
      <c r="L399"/>
      <c r="M399"/>
    </row>
    <row r="400" spans="1:13">
      <c r="A400" s="1"/>
      <c r="B400" s="72"/>
      <c r="C400" s="2"/>
      <c r="D400" s="3"/>
      <c r="E400" s="4"/>
      <c r="F400"/>
      <c r="G400" s="242"/>
      <c r="H400" s="242"/>
      <c r="I400"/>
      <c r="J400"/>
      <c r="K400"/>
      <c r="L400"/>
      <c r="M400"/>
    </row>
    <row r="401" spans="1:13">
      <c r="A401" s="1"/>
      <c r="B401" s="72"/>
      <c r="C401" s="2"/>
      <c r="D401" s="3"/>
      <c r="E401" s="4"/>
      <c r="F401"/>
      <c r="G401" s="242"/>
      <c r="H401" s="242"/>
      <c r="I401"/>
      <c r="J401"/>
      <c r="K401"/>
      <c r="L401"/>
      <c r="M401"/>
    </row>
    <row r="402" spans="1:13">
      <c r="A402" s="1"/>
      <c r="B402" s="72"/>
      <c r="C402" s="2"/>
      <c r="D402" s="3"/>
      <c r="E402" s="4"/>
      <c r="F402"/>
      <c r="G402" s="242"/>
      <c r="H402" s="242"/>
      <c r="I402"/>
      <c r="J402"/>
      <c r="K402"/>
      <c r="L402"/>
      <c r="M402"/>
    </row>
    <row r="403" spans="1:13">
      <c r="A403" s="1"/>
      <c r="B403" s="72"/>
      <c r="C403" s="2"/>
      <c r="D403" s="3"/>
      <c r="E403" s="4"/>
      <c r="F403"/>
      <c r="G403" s="242"/>
      <c r="H403" s="242"/>
      <c r="I403"/>
      <c r="J403"/>
      <c r="K403"/>
      <c r="L403"/>
      <c r="M403"/>
    </row>
    <row r="404" spans="1:13">
      <c r="A404" s="1"/>
      <c r="B404" s="72"/>
      <c r="C404" s="2"/>
      <c r="D404" s="3"/>
      <c r="E404" s="4"/>
      <c r="F404"/>
      <c r="G404" s="242"/>
      <c r="H404" s="242"/>
      <c r="I404"/>
      <c r="J404"/>
      <c r="K404"/>
      <c r="L404"/>
      <c r="M404"/>
    </row>
    <row r="405" spans="1:13">
      <c r="A405" s="1"/>
      <c r="B405" s="72"/>
      <c r="C405" s="2"/>
      <c r="D405" s="3"/>
      <c r="E405" s="4"/>
      <c r="F405"/>
      <c r="G405" s="242"/>
      <c r="H405" s="242"/>
      <c r="I405"/>
      <c r="J405"/>
      <c r="K405"/>
      <c r="L405"/>
      <c r="M405"/>
    </row>
    <row r="406" spans="1:13">
      <c r="A406" s="1"/>
      <c r="B406" s="72"/>
      <c r="C406" s="2"/>
      <c r="D406" s="3"/>
      <c r="E406" s="4"/>
      <c r="F406"/>
      <c r="G406" s="242"/>
      <c r="H406" s="242"/>
      <c r="I406"/>
      <c r="J406"/>
      <c r="K406"/>
      <c r="L406"/>
      <c r="M406"/>
    </row>
    <row r="407" spans="1:13">
      <c r="A407" s="1"/>
      <c r="B407" s="72"/>
      <c r="C407" s="2"/>
      <c r="D407" s="3"/>
      <c r="E407" s="4"/>
      <c r="F407"/>
      <c r="G407" s="242"/>
      <c r="H407" s="242"/>
      <c r="I407"/>
      <c r="J407"/>
      <c r="K407"/>
      <c r="L407"/>
      <c r="M407"/>
    </row>
    <row r="408" spans="1:13">
      <c r="A408" s="1"/>
      <c r="B408" s="72"/>
      <c r="C408" s="2"/>
      <c r="D408" s="3"/>
      <c r="E408" s="4"/>
      <c r="F408"/>
      <c r="G408" s="242"/>
      <c r="H408" s="242"/>
      <c r="I408"/>
      <c r="J408"/>
      <c r="K408"/>
      <c r="L408"/>
      <c r="M408"/>
    </row>
    <row r="409" spans="1:13">
      <c r="A409" s="1"/>
      <c r="B409" s="72"/>
      <c r="C409" s="2"/>
      <c r="D409" s="3"/>
      <c r="E409" s="4"/>
      <c r="F409"/>
      <c r="G409" s="242"/>
      <c r="H409" s="242"/>
      <c r="I409"/>
      <c r="J409"/>
      <c r="K409"/>
      <c r="L409"/>
      <c r="M409"/>
    </row>
    <row r="410" spans="1:13">
      <c r="A410" s="1"/>
      <c r="B410" s="72"/>
      <c r="C410" s="2"/>
      <c r="D410" s="3"/>
      <c r="E410" s="4"/>
      <c r="F410"/>
      <c r="G410" s="242"/>
      <c r="H410" s="242"/>
      <c r="I410"/>
      <c r="J410"/>
      <c r="K410"/>
      <c r="L410"/>
      <c r="M410"/>
    </row>
    <row r="411" spans="1:13">
      <c r="A411" s="1"/>
      <c r="B411" s="72"/>
      <c r="C411" s="2"/>
      <c r="D411" s="3"/>
      <c r="E411" s="4"/>
      <c r="F411"/>
      <c r="G411" s="242"/>
      <c r="H411" s="242"/>
      <c r="I411"/>
      <c r="J411"/>
      <c r="K411"/>
      <c r="L411"/>
      <c r="M411"/>
    </row>
    <row r="412" spans="1:13">
      <c r="A412" s="1"/>
      <c r="B412" s="72"/>
      <c r="C412" s="2"/>
      <c r="D412" s="3"/>
      <c r="E412" s="4"/>
      <c r="F412"/>
      <c r="G412" s="242"/>
      <c r="H412" s="242"/>
      <c r="I412"/>
      <c r="J412"/>
      <c r="K412"/>
      <c r="L412"/>
      <c r="M412"/>
    </row>
    <row r="413" spans="1:13">
      <c r="A413" s="1"/>
      <c r="B413" s="72"/>
      <c r="C413" s="2"/>
      <c r="D413" s="3"/>
      <c r="E413" s="4"/>
      <c r="F413"/>
      <c r="G413" s="242"/>
      <c r="H413" s="242"/>
      <c r="I413"/>
      <c r="J413"/>
      <c r="K413"/>
      <c r="L413"/>
      <c r="M413"/>
    </row>
    <row r="414" spans="1:13">
      <c r="A414" s="1"/>
      <c r="B414" s="72"/>
      <c r="C414" s="2"/>
      <c r="D414" s="3"/>
      <c r="E414" s="4"/>
      <c r="F414"/>
      <c r="G414" s="242"/>
      <c r="H414" s="242"/>
      <c r="I414"/>
      <c r="J414"/>
      <c r="K414"/>
      <c r="L414"/>
      <c r="M414"/>
    </row>
    <row r="415" spans="1:13">
      <c r="A415" s="1"/>
      <c r="B415" s="72"/>
      <c r="C415" s="2"/>
      <c r="D415" s="3"/>
      <c r="E415" s="4"/>
      <c r="F415"/>
      <c r="G415" s="242"/>
      <c r="H415" s="242"/>
      <c r="I415"/>
      <c r="J415"/>
      <c r="K415"/>
      <c r="L415"/>
      <c r="M415"/>
    </row>
    <row r="416" spans="1:13">
      <c r="A416" s="1"/>
      <c r="B416" s="72"/>
      <c r="C416" s="2"/>
      <c r="D416" s="3"/>
      <c r="E416" s="4"/>
      <c r="F416"/>
      <c r="G416" s="242"/>
      <c r="H416" s="242"/>
      <c r="I416"/>
      <c r="J416"/>
      <c r="K416"/>
      <c r="L416"/>
      <c r="M416"/>
    </row>
    <row r="417" spans="1:13">
      <c r="A417" s="1"/>
      <c r="B417" s="72"/>
      <c r="C417" s="2"/>
      <c r="D417" s="3"/>
      <c r="E417" s="4"/>
      <c r="F417"/>
      <c r="G417" s="242"/>
      <c r="H417" s="242"/>
      <c r="I417"/>
      <c r="J417"/>
      <c r="K417"/>
      <c r="L417"/>
      <c r="M417"/>
    </row>
    <row r="418" spans="1:13">
      <c r="A418" s="1"/>
      <c r="B418" s="72"/>
      <c r="C418" s="2"/>
      <c r="D418" s="3"/>
      <c r="E418" s="4"/>
      <c r="F418"/>
      <c r="G418" s="242"/>
      <c r="H418" s="242"/>
      <c r="I418"/>
      <c r="J418"/>
      <c r="K418"/>
      <c r="L418"/>
      <c r="M418"/>
    </row>
    <row r="419" spans="1:13">
      <c r="A419" s="1"/>
      <c r="B419" s="72"/>
      <c r="C419" s="2"/>
      <c r="D419" s="3"/>
      <c r="E419" s="4"/>
      <c r="F419"/>
      <c r="G419" s="242"/>
      <c r="H419" s="242"/>
      <c r="I419"/>
      <c r="J419"/>
      <c r="K419"/>
      <c r="L419"/>
      <c r="M419"/>
    </row>
    <row r="420" spans="1:13">
      <c r="A420" s="1"/>
      <c r="B420" s="72"/>
      <c r="C420" s="2"/>
      <c r="D420" s="3"/>
      <c r="E420" s="4"/>
      <c r="F420"/>
      <c r="G420" s="242"/>
      <c r="H420" s="242"/>
      <c r="I420"/>
      <c r="J420"/>
      <c r="K420"/>
      <c r="L420"/>
      <c r="M420"/>
    </row>
    <row r="421" spans="1:13">
      <c r="A421" s="1"/>
      <c r="B421" s="72"/>
      <c r="C421" s="2"/>
      <c r="D421" s="3"/>
      <c r="E421" s="4"/>
      <c r="F421"/>
      <c r="G421" s="242"/>
      <c r="H421" s="242"/>
      <c r="I421"/>
      <c r="J421"/>
      <c r="K421"/>
      <c r="L421"/>
      <c r="M421"/>
    </row>
    <row r="422" spans="1:13">
      <c r="A422" s="1"/>
      <c r="B422" s="72"/>
      <c r="C422" s="2"/>
      <c r="D422" s="3"/>
      <c r="E422" s="4"/>
      <c r="F422"/>
      <c r="G422" s="242"/>
      <c r="H422" s="242"/>
      <c r="I422"/>
      <c r="J422"/>
      <c r="K422"/>
      <c r="L422"/>
      <c r="M422"/>
    </row>
    <row r="423" spans="1:13">
      <c r="A423" s="1"/>
      <c r="B423" s="72"/>
      <c r="C423" s="2"/>
      <c r="D423" s="3"/>
      <c r="E423" s="4"/>
      <c r="F423"/>
      <c r="G423" s="242"/>
      <c r="H423" s="242"/>
      <c r="I423"/>
      <c r="J423"/>
      <c r="K423"/>
      <c r="L423"/>
      <c r="M423"/>
    </row>
    <row r="424" spans="1:13">
      <c r="A424" s="1"/>
      <c r="B424" s="72"/>
      <c r="C424" s="2"/>
      <c r="D424" s="3"/>
      <c r="E424" s="4"/>
      <c r="F424"/>
      <c r="G424" s="242"/>
      <c r="H424" s="242"/>
      <c r="I424"/>
      <c r="J424"/>
      <c r="K424"/>
      <c r="L424"/>
      <c r="M424"/>
    </row>
    <row r="425" spans="1:13">
      <c r="A425" s="1"/>
      <c r="B425" s="72"/>
      <c r="C425" s="2"/>
      <c r="D425" s="3"/>
      <c r="E425" s="4"/>
      <c r="F425"/>
      <c r="G425" s="242"/>
      <c r="H425" s="242"/>
      <c r="I425"/>
      <c r="J425"/>
      <c r="K425"/>
      <c r="L425"/>
      <c r="M425"/>
    </row>
    <row r="426" spans="1:13">
      <c r="A426" s="1"/>
      <c r="B426" s="72"/>
      <c r="C426" s="2"/>
      <c r="D426" s="3"/>
      <c r="E426" s="4"/>
      <c r="F426"/>
      <c r="G426" s="242"/>
      <c r="H426" s="242"/>
      <c r="I426"/>
      <c r="J426"/>
      <c r="K426"/>
      <c r="L426"/>
      <c r="M426"/>
    </row>
    <row r="427" spans="1:13">
      <c r="A427" s="1"/>
      <c r="B427" s="72"/>
      <c r="C427" s="2"/>
      <c r="D427" s="3"/>
      <c r="E427" s="4"/>
      <c r="F427"/>
      <c r="G427" s="242"/>
      <c r="H427" s="242"/>
      <c r="I427"/>
      <c r="J427"/>
      <c r="K427"/>
      <c r="L427"/>
      <c r="M427"/>
    </row>
    <row r="428" spans="1:13">
      <c r="A428" s="1"/>
      <c r="B428" s="72"/>
      <c r="C428" s="2"/>
      <c r="D428" s="3"/>
      <c r="E428" s="4"/>
      <c r="F428"/>
      <c r="G428" s="242"/>
      <c r="H428" s="242"/>
      <c r="I428"/>
      <c r="J428"/>
      <c r="K428"/>
      <c r="L428"/>
      <c r="M428"/>
    </row>
    <row r="429" spans="1:13">
      <c r="A429" s="1"/>
      <c r="B429" s="72"/>
      <c r="C429" s="2"/>
      <c r="D429" s="3"/>
      <c r="E429" s="4"/>
      <c r="F429"/>
      <c r="G429" s="242"/>
      <c r="H429" s="242"/>
      <c r="I429"/>
      <c r="J429"/>
      <c r="K429"/>
      <c r="L429"/>
      <c r="M429"/>
    </row>
    <row r="430" spans="1:13">
      <c r="A430" s="1"/>
      <c r="B430" s="72"/>
      <c r="C430" s="2"/>
      <c r="D430" s="3"/>
      <c r="E430" s="4"/>
      <c r="F430"/>
      <c r="G430" s="242"/>
      <c r="H430" s="242"/>
      <c r="I430"/>
      <c r="J430"/>
      <c r="K430"/>
      <c r="L430"/>
      <c r="M430"/>
    </row>
    <row r="431" spans="1:13">
      <c r="A431" s="1"/>
      <c r="B431" s="72"/>
      <c r="C431" s="2"/>
      <c r="D431" s="3"/>
      <c r="E431" s="4"/>
      <c r="F431"/>
      <c r="G431" s="242"/>
      <c r="H431" s="242"/>
      <c r="I431"/>
      <c r="J431"/>
      <c r="K431"/>
      <c r="L431"/>
      <c r="M431"/>
    </row>
    <row r="432" spans="1:13">
      <c r="A432" s="1"/>
      <c r="B432" s="72"/>
      <c r="C432" s="2"/>
      <c r="D432" s="3"/>
      <c r="E432" s="4"/>
      <c r="F432"/>
      <c r="G432" s="242"/>
      <c r="H432" s="242"/>
      <c r="I432"/>
      <c r="J432"/>
      <c r="K432"/>
      <c r="L432"/>
      <c r="M432"/>
    </row>
    <row r="433" spans="1:13">
      <c r="A433" s="1"/>
      <c r="B433" s="72"/>
      <c r="C433" s="2"/>
      <c r="D433" s="3"/>
      <c r="E433" s="4"/>
      <c r="F433"/>
      <c r="G433" s="242"/>
      <c r="H433" s="242"/>
      <c r="I433"/>
      <c r="J433"/>
      <c r="K433"/>
      <c r="L433"/>
      <c r="M433"/>
    </row>
    <row r="434" spans="1:13">
      <c r="A434" s="1"/>
      <c r="B434" s="72"/>
      <c r="C434" s="2"/>
      <c r="D434" s="3"/>
      <c r="E434" s="4"/>
      <c r="F434"/>
      <c r="G434" s="242"/>
      <c r="H434" s="242"/>
      <c r="I434"/>
      <c r="J434"/>
      <c r="K434"/>
      <c r="L434"/>
      <c r="M434"/>
    </row>
    <row r="435" spans="1:13">
      <c r="A435" s="1"/>
      <c r="B435" s="72"/>
      <c r="C435" s="2"/>
      <c r="D435" s="3"/>
      <c r="E435" s="4"/>
      <c r="F435"/>
      <c r="G435" s="242"/>
      <c r="H435" s="242"/>
      <c r="I435"/>
      <c r="J435"/>
      <c r="K435"/>
      <c r="L435"/>
      <c r="M435"/>
    </row>
    <row r="436" spans="1:13">
      <c r="A436" s="1"/>
      <c r="B436" s="72"/>
      <c r="C436" s="2"/>
      <c r="D436" s="3"/>
      <c r="E436" s="4"/>
      <c r="F436"/>
      <c r="G436" s="242"/>
      <c r="H436" s="242"/>
      <c r="I436"/>
      <c r="J436"/>
      <c r="K436"/>
      <c r="L436"/>
      <c r="M436"/>
    </row>
    <row r="437" spans="1:13">
      <c r="A437" s="1"/>
      <c r="B437" s="72"/>
      <c r="C437" s="2"/>
      <c r="D437" s="3"/>
      <c r="E437" s="4"/>
      <c r="F437"/>
      <c r="G437" s="242"/>
      <c r="H437" s="242"/>
      <c r="I437"/>
      <c r="J437"/>
      <c r="K437"/>
      <c r="L437"/>
      <c r="M437"/>
    </row>
    <row r="438" spans="1:13">
      <c r="A438" s="1"/>
      <c r="B438" s="72"/>
      <c r="C438" s="2"/>
      <c r="D438" s="3"/>
      <c r="E438" s="4"/>
      <c r="F438"/>
      <c r="G438" s="242"/>
      <c r="H438" s="242"/>
      <c r="I438"/>
      <c r="J438"/>
      <c r="K438"/>
      <c r="L438"/>
      <c r="M438"/>
    </row>
    <row r="439" spans="1:13">
      <c r="A439" s="1"/>
      <c r="B439" s="72"/>
      <c r="C439" s="2"/>
      <c r="D439" s="3"/>
      <c r="E439" s="4"/>
      <c r="F439"/>
      <c r="G439" s="242"/>
      <c r="H439" s="242"/>
      <c r="I439"/>
      <c r="J439"/>
      <c r="K439"/>
      <c r="L439"/>
      <c r="M439"/>
    </row>
    <row r="440" spans="1:13">
      <c r="A440" s="1"/>
      <c r="B440" s="72"/>
      <c r="C440" s="2"/>
      <c r="D440" s="3"/>
      <c r="E440" s="4"/>
      <c r="F440"/>
      <c r="G440" s="242"/>
      <c r="H440" s="242"/>
      <c r="I440"/>
      <c r="J440"/>
      <c r="K440"/>
      <c r="L440"/>
      <c r="M440"/>
    </row>
    <row r="441" spans="1:13">
      <c r="A441" s="1"/>
      <c r="B441" s="72"/>
      <c r="C441" s="2"/>
      <c r="D441" s="3"/>
      <c r="E441" s="4"/>
      <c r="F441"/>
      <c r="G441" s="242"/>
      <c r="H441" s="242"/>
      <c r="I441"/>
      <c r="J441"/>
      <c r="K441"/>
      <c r="L441"/>
      <c r="M441"/>
    </row>
    <row r="442" spans="1:13">
      <c r="A442" s="1"/>
      <c r="B442" s="72"/>
      <c r="C442" s="2"/>
      <c r="D442" s="3"/>
      <c r="E442" s="4"/>
      <c r="F442"/>
      <c r="G442" s="242"/>
      <c r="H442" s="242"/>
      <c r="I442"/>
      <c r="J442"/>
      <c r="K442"/>
      <c r="L442"/>
      <c r="M442"/>
    </row>
    <row r="443" spans="1:13">
      <c r="A443" s="1"/>
      <c r="B443" s="72"/>
      <c r="C443" s="2"/>
      <c r="D443" s="3"/>
      <c r="E443" s="4"/>
      <c r="F443"/>
      <c r="G443" s="242"/>
      <c r="H443" s="242"/>
      <c r="I443"/>
      <c r="J443"/>
      <c r="K443"/>
      <c r="L443"/>
      <c r="M443"/>
    </row>
    <row r="444" spans="1:13">
      <c r="A444" s="1"/>
      <c r="B444" s="72"/>
      <c r="C444" s="2"/>
      <c r="D444" s="3"/>
      <c r="E444" s="4"/>
      <c r="F444"/>
      <c r="G444" s="242"/>
      <c r="H444" s="242"/>
      <c r="I444"/>
      <c r="J444"/>
      <c r="K444"/>
      <c r="L444"/>
      <c r="M444"/>
    </row>
    <row r="445" spans="1:13">
      <c r="A445" s="1"/>
      <c r="B445" s="72"/>
      <c r="C445" s="2"/>
      <c r="D445" s="3"/>
      <c r="E445" s="4"/>
      <c r="F445"/>
      <c r="G445" s="242"/>
      <c r="H445" s="242"/>
      <c r="I445"/>
      <c r="J445"/>
      <c r="K445"/>
      <c r="L445"/>
      <c r="M445"/>
    </row>
    <row r="446" spans="1:13">
      <c r="A446" s="1"/>
      <c r="B446" s="72"/>
      <c r="C446" s="2"/>
      <c r="D446" s="3"/>
      <c r="E446" s="4"/>
      <c r="F446"/>
      <c r="G446" s="242"/>
      <c r="H446" s="242"/>
      <c r="I446"/>
      <c r="J446"/>
      <c r="K446"/>
      <c r="L446"/>
      <c r="M446"/>
    </row>
    <row r="447" spans="1:13">
      <c r="A447" s="1"/>
      <c r="B447" s="72"/>
      <c r="C447" s="2"/>
      <c r="D447" s="3"/>
      <c r="E447" s="4"/>
      <c r="F447"/>
      <c r="G447" s="242"/>
      <c r="H447" s="242"/>
      <c r="I447"/>
      <c r="J447"/>
      <c r="K447"/>
      <c r="L447"/>
      <c r="M447"/>
    </row>
    <row r="448" spans="1:13">
      <c r="A448" s="1"/>
      <c r="B448" s="72"/>
      <c r="C448" s="2"/>
      <c r="D448" s="3"/>
      <c r="E448" s="4"/>
      <c r="F448"/>
      <c r="G448" s="242"/>
      <c r="H448" s="242"/>
      <c r="I448"/>
      <c r="J448"/>
      <c r="K448"/>
      <c r="L448"/>
      <c r="M448"/>
    </row>
    <row r="449" spans="1:13">
      <c r="A449" s="1"/>
      <c r="B449" s="72"/>
      <c r="C449" s="2"/>
      <c r="D449" s="3"/>
      <c r="E449" s="4"/>
      <c r="F449"/>
      <c r="G449" s="242"/>
      <c r="H449" s="242"/>
      <c r="I449"/>
      <c r="J449"/>
      <c r="K449"/>
      <c r="L449"/>
      <c r="M449"/>
    </row>
    <row r="450" spans="1:13">
      <c r="A450" s="1"/>
      <c r="B450" s="72"/>
      <c r="C450" s="2"/>
      <c r="D450" s="3"/>
      <c r="E450" s="4"/>
      <c r="F450"/>
      <c r="G450" s="242"/>
      <c r="H450" s="242"/>
      <c r="I450"/>
      <c r="J450"/>
      <c r="K450"/>
      <c r="L450"/>
      <c r="M450"/>
    </row>
    <row r="451" spans="1:13">
      <c r="A451" s="1"/>
      <c r="B451" s="72"/>
      <c r="C451" s="2"/>
      <c r="D451" s="3"/>
      <c r="E451" s="4"/>
      <c r="F451"/>
      <c r="G451" s="242"/>
      <c r="H451" s="242"/>
      <c r="I451"/>
      <c r="J451"/>
      <c r="K451"/>
      <c r="L451"/>
      <c r="M451"/>
    </row>
    <row r="452" spans="1:13">
      <c r="A452" s="1"/>
      <c r="B452" s="72"/>
      <c r="C452" s="2"/>
      <c r="D452" s="3"/>
      <c r="E452" s="4"/>
      <c r="F452"/>
      <c r="G452" s="242"/>
      <c r="H452" s="242"/>
      <c r="I452"/>
      <c r="J452"/>
      <c r="K452"/>
      <c r="L452"/>
      <c r="M452"/>
    </row>
    <row r="453" spans="1:13">
      <c r="A453" s="1"/>
      <c r="B453" s="72"/>
      <c r="C453" s="2"/>
      <c r="D453" s="3"/>
      <c r="E453" s="4"/>
      <c r="F453"/>
      <c r="G453" s="242"/>
      <c r="H453" s="242"/>
      <c r="I453"/>
      <c r="J453"/>
      <c r="K453"/>
      <c r="L453"/>
      <c r="M453"/>
    </row>
    <row r="454" spans="1:13">
      <c r="A454" s="1"/>
      <c r="B454" s="72"/>
      <c r="C454" s="2"/>
      <c r="D454" s="3"/>
      <c r="E454" s="4"/>
      <c r="F454"/>
      <c r="G454" s="242"/>
      <c r="H454" s="242"/>
      <c r="I454"/>
      <c r="J454"/>
      <c r="K454"/>
      <c r="L454"/>
      <c r="M454"/>
    </row>
    <row r="455" spans="1:13">
      <c r="A455" s="1"/>
      <c r="B455" s="72"/>
      <c r="C455" s="2"/>
      <c r="D455" s="3"/>
      <c r="E455" s="4"/>
      <c r="F455"/>
      <c r="G455" s="242"/>
      <c r="H455" s="242"/>
      <c r="I455"/>
      <c r="J455"/>
      <c r="K455"/>
      <c r="L455"/>
      <c r="M455"/>
    </row>
    <row r="456" spans="1:13">
      <c r="A456" s="1"/>
      <c r="B456" s="72"/>
      <c r="C456" s="2"/>
      <c r="D456" s="3"/>
      <c r="E456" s="4"/>
      <c r="F456"/>
      <c r="G456" s="242"/>
      <c r="H456" s="242"/>
      <c r="I456"/>
      <c r="J456"/>
      <c r="K456"/>
      <c r="L456"/>
      <c r="M456"/>
    </row>
    <row r="457" spans="1:13">
      <c r="A457" s="1"/>
      <c r="B457" s="72"/>
      <c r="C457" s="2"/>
      <c r="D457" s="3"/>
      <c r="E457" s="4"/>
      <c r="F457"/>
      <c r="G457" s="242"/>
      <c r="H457" s="242"/>
      <c r="I457"/>
      <c r="J457"/>
      <c r="K457"/>
      <c r="L457"/>
      <c r="M457"/>
    </row>
    <row r="458" spans="1:13">
      <c r="A458" s="1"/>
      <c r="B458" s="72"/>
      <c r="C458" s="2"/>
      <c r="D458" s="3"/>
      <c r="E458" s="4"/>
      <c r="F458"/>
      <c r="G458" s="242"/>
      <c r="H458" s="242"/>
      <c r="I458"/>
      <c r="J458"/>
      <c r="K458"/>
      <c r="L458"/>
      <c r="M458"/>
    </row>
    <row r="459" spans="1:13">
      <c r="A459" s="1"/>
      <c r="B459" s="72"/>
      <c r="C459" s="2"/>
      <c r="D459" s="3"/>
      <c r="E459" s="4"/>
      <c r="F459"/>
      <c r="G459" s="242"/>
      <c r="H459" s="242"/>
      <c r="I459"/>
      <c r="J459"/>
      <c r="K459"/>
      <c r="L459"/>
      <c r="M459"/>
    </row>
    <row r="460" spans="1:13">
      <c r="A460" s="1"/>
      <c r="B460" s="72"/>
      <c r="C460" s="2"/>
      <c r="D460" s="3"/>
      <c r="E460" s="4"/>
      <c r="F460"/>
      <c r="G460" s="242"/>
      <c r="H460" s="242"/>
      <c r="I460"/>
      <c r="J460"/>
      <c r="K460"/>
      <c r="L460"/>
      <c r="M460"/>
    </row>
    <row r="461" spans="1:13">
      <c r="A461" s="1"/>
      <c r="B461" s="72"/>
      <c r="C461" s="2"/>
      <c r="D461" s="3"/>
      <c r="E461" s="4"/>
      <c r="F461"/>
      <c r="G461" s="242"/>
      <c r="H461" s="242"/>
      <c r="I461"/>
      <c r="J461"/>
      <c r="K461"/>
      <c r="L461"/>
      <c r="M461"/>
    </row>
    <row r="462" spans="1:13">
      <c r="A462" s="1"/>
      <c r="B462" s="72"/>
      <c r="C462" s="2"/>
      <c r="D462" s="3"/>
      <c r="E462" s="4"/>
      <c r="F462"/>
      <c r="G462" s="242"/>
      <c r="H462" s="242"/>
      <c r="I462"/>
      <c r="J462"/>
      <c r="K462"/>
      <c r="L462"/>
      <c r="M462"/>
    </row>
    <row r="463" spans="1:13">
      <c r="A463" s="1"/>
      <c r="B463" s="72"/>
      <c r="C463" s="2"/>
      <c r="D463" s="3"/>
      <c r="E463" s="4"/>
      <c r="F463"/>
      <c r="G463" s="242"/>
      <c r="H463" s="242"/>
      <c r="I463"/>
      <c r="J463"/>
      <c r="K463"/>
      <c r="L463"/>
      <c r="M463"/>
    </row>
    <row r="464" spans="1:13">
      <c r="A464" s="1"/>
      <c r="B464" s="72"/>
      <c r="C464" s="2"/>
      <c r="D464" s="3"/>
      <c r="E464" s="4"/>
      <c r="F464"/>
      <c r="G464" s="242"/>
      <c r="H464" s="242"/>
      <c r="I464"/>
      <c r="J464"/>
      <c r="K464"/>
      <c r="L464"/>
      <c r="M464"/>
    </row>
    <row r="465" spans="1:13">
      <c r="A465" s="1"/>
      <c r="B465" s="72"/>
      <c r="C465" s="2"/>
      <c r="D465" s="3"/>
      <c r="E465" s="4"/>
      <c r="F465"/>
      <c r="G465" s="242"/>
      <c r="H465" s="242"/>
      <c r="I465"/>
      <c r="J465"/>
      <c r="K465"/>
      <c r="L465"/>
      <c r="M465"/>
    </row>
    <row r="466" spans="1:13">
      <c r="A466" s="1"/>
      <c r="B466" s="72"/>
      <c r="C466" s="2"/>
      <c r="D466" s="3"/>
      <c r="E466" s="4"/>
      <c r="F466"/>
      <c r="G466" s="242"/>
      <c r="H466" s="242"/>
      <c r="I466"/>
      <c r="J466"/>
      <c r="K466"/>
      <c r="L466"/>
      <c r="M466"/>
    </row>
    <row r="467" spans="1:13">
      <c r="A467" s="1"/>
      <c r="B467" s="72"/>
      <c r="C467" s="2"/>
      <c r="D467" s="3"/>
      <c r="E467" s="4"/>
      <c r="F467"/>
      <c r="G467" s="242"/>
      <c r="H467" s="242"/>
      <c r="I467"/>
      <c r="J467"/>
      <c r="K467"/>
      <c r="L467"/>
      <c r="M467"/>
    </row>
    <row r="468" spans="1:13">
      <c r="A468" s="1"/>
      <c r="B468" s="72"/>
      <c r="C468" s="2"/>
      <c r="D468" s="3"/>
      <c r="E468" s="4"/>
      <c r="F468"/>
      <c r="G468" s="242"/>
      <c r="H468" s="242"/>
      <c r="I468"/>
      <c r="J468"/>
      <c r="K468"/>
      <c r="L468"/>
      <c r="M468"/>
    </row>
    <row r="469" spans="1:13">
      <c r="A469" s="1"/>
      <c r="B469" s="72"/>
      <c r="C469" s="2"/>
      <c r="D469" s="3"/>
      <c r="E469" s="4"/>
      <c r="F469"/>
      <c r="G469" s="242"/>
      <c r="H469" s="242"/>
      <c r="I469"/>
      <c r="J469"/>
      <c r="K469"/>
      <c r="L469"/>
      <c r="M469"/>
    </row>
    <row r="470" spans="1:13">
      <c r="A470" s="1"/>
      <c r="B470" s="72"/>
      <c r="C470" s="2"/>
      <c r="D470" s="3"/>
      <c r="E470" s="4"/>
      <c r="F470"/>
      <c r="G470" s="242"/>
      <c r="H470" s="242"/>
      <c r="I470"/>
      <c r="J470"/>
      <c r="K470"/>
      <c r="L470"/>
      <c r="M470"/>
    </row>
    <row r="471" spans="1:13">
      <c r="A471" s="1"/>
      <c r="B471" s="72"/>
      <c r="C471" s="2"/>
      <c r="D471" s="3"/>
      <c r="E471" s="4"/>
      <c r="F471"/>
      <c r="G471" s="242"/>
      <c r="H471" s="242"/>
      <c r="I471"/>
      <c r="J471"/>
      <c r="K471"/>
      <c r="L471"/>
      <c r="M471"/>
    </row>
    <row r="472" spans="1:13">
      <c r="A472" s="1"/>
      <c r="B472" s="72"/>
      <c r="C472" s="2"/>
      <c r="D472" s="3"/>
      <c r="E472" s="4"/>
      <c r="F472"/>
      <c r="G472" s="242"/>
      <c r="H472" s="242"/>
      <c r="I472"/>
      <c r="J472"/>
      <c r="K472"/>
      <c r="L472"/>
      <c r="M472"/>
    </row>
    <row r="473" spans="1:13">
      <c r="A473" s="1"/>
      <c r="B473" s="72"/>
      <c r="C473" s="2"/>
      <c r="D473" s="3"/>
      <c r="E473" s="4"/>
      <c r="F473"/>
      <c r="G473" s="242"/>
      <c r="H473" s="242"/>
      <c r="I473"/>
      <c r="J473"/>
      <c r="K473"/>
      <c r="L473"/>
      <c r="M473"/>
    </row>
    <row r="474" spans="1:13">
      <c r="A474" s="1"/>
      <c r="B474" s="72"/>
      <c r="C474" s="2"/>
      <c r="D474" s="3"/>
      <c r="E474" s="4"/>
      <c r="F474"/>
      <c r="G474" s="242"/>
      <c r="H474" s="242"/>
      <c r="I474"/>
      <c r="J474"/>
      <c r="K474"/>
      <c r="L474"/>
      <c r="M474"/>
    </row>
    <row r="475" spans="1:13">
      <c r="A475" s="1"/>
      <c r="B475" s="72"/>
      <c r="C475" s="2"/>
      <c r="D475" s="3"/>
      <c r="E475" s="4"/>
      <c r="F475"/>
      <c r="G475" s="242"/>
      <c r="H475" s="242"/>
      <c r="I475"/>
      <c r="J475"/>
      <c r="K475"/>
      <c r="L475"/>
      <c r="M475"/>
    </row>
    <row r="476" spans="1:13">
      <c r="A476" s="1"/>
      <c r="B476" s="72"/>
      <c r="C476" s="2"/>
      <c r="D476" s="3"/>
      <c r="E476" s="4"/>
      <c r="F476"/>
      <c r="G476" s="242"/>
      <c r="H476" s="242"/>
      <c r="I476"/>
      <c r="J476"/>
      <c r="K476"/>
      <c r="L476"/>
      <c r="M476"/>
    </row>
    <row r="477" spans="1:13">
      <c r="A477" s="1"/>
      <c r="B477" s="72"/>
      <c r="C477" s="2"/>
      <c r="D477" s="3"/>
      <c r="E477" s="4"/>
      <c r="F477"/>
      <c r="G477" s="242"/>
      <c r="H477" s="242"/>
      <c r="I477"/>
      <c r="J477"/>
      <c r="K477"/>
      <c r="L477"/>
      <c r="M477"/>
    </row>
    <row r="478" spans="1:13">
      <c r="A478" s="1"/>
      <c r="B478" s="72"/>
      <c r="C478" s="2"/>
      <c r="D478" s="3"/>
      <c r="E478" s="4"/>
      <c r="F478"/>
      <c r="G478" s="242"/>
      <c r="H478" s="242"/>
      <c r="I478"/>
      <c r="J478"/>
      <c r="K478"/>
      <c r="L478"/>
      <c r="M478"/>
    </row>
    <row r="479" spans="1:13">
      <c r="A479" s="1"/>
      <c r="B479" s="72"/>
      <c r="C479" s="2"/>
      <c r="D479" s="3"/>
      <c r="E479" s="4"/>
      <c r="F479"/>
      <c r="G479" s="242"/>
      <c r="H479" s="242"/>
      <c r="I479"/>
      <c r="J479"/>
      <c r="K479"/>
      <c r="L479"/>
      <c r="M479"/>
    </row>
    <row r="480" spans="1:13">
      <c r="A480" s="1"/>
      <c r="B480" s="72"/>
      <c r="C480" s="2"/>
      <c r="D480" s="3"/>
      <c r="E480" s="4"/>
      <c r="F480"/>
      <c r="G480" s="242"/>
      <c r="H480" s="242"/>
      <c r="I480"/>
      <c r="J480"/>
      <c r="K480"/>
      <c r="L480"/>
      <c r="M480"/>
    </row>
    <row r="481" spans="1:13">
      <c r="A481" s="1"/>
      <c r="B481" s="72"/>
      <c r="C481" s="2"/>
      <c r="D481" s="3"/>
      <c r="E481" s="4"/>
      <c r="F481"/>
      <c r="G481" s="242"/>
      <c r="H481" s="242"/>
      <c r="I481"/>
      <c r="J481"/>
      <c r="K481"/>
      <c r="L481"/>
      <c r="M481"/>
    </row>
    <row r="482" spans="1:13">
      <c r="A482" s="1"/>
      <c r="B482" s="72"/>
      <c r="C482" s="2"/>
      <c r="D482" s="3"/>
      <c r="E482" s="4"/>
      <c r="F482"/>
      <c r="G482" s="242"/>
      <c r="H482" s="242"/>
      <c r="I482"/>
      <c r="J482"/>
      <c r="K482"/>
      <c r="L482"/>
      <c r="M482"/>
    </row>
    <row r="483" spans="1:13">
      <c r="A483" s="1"/>
      <c r="B483" s="72"/>
      <c r="C483" s="2"/>
      <c r="D483" s="3"/>
      <c r="E483" s="4"/>
      <c r="F483"/>
      <c r="G483" s="242"/>
      <c r="H483" s="242"/>
      <c r="I483"/>
      <c r="J483"/>
      <c r="K483"/>
      <c r="L483"/>
      <c r="M483"/>
    </row>
    <row r="484" spans="1:13">
      <c r="A484" s="1"/>
      <c r="B484" s="72"/>
      <c r="C484" s="2"/>
      <c r="D484" s="3"/>
      <c r="E484" s="4"/>
      <c r="F484"/>
      <c r="G484" s="242"/>
      <c r="H484" s="242"/>
      <c r="I484"/>
      <c r="J484"/>
      <c r="K484"/>
      <c r="L484"/>
      <c r="M484"/>
    </row>
    <row r="485" spans="1:13">
      <c r="A485" s="1"/>
      <c r="B485" s="72"/>
      <c r="C485" s="2"/>
      <c r="D485" s="3"/>
      <c r="E485" s="4"/>
      <c r="F485"/>
      <c r="G485" s="242"/>
      <c r="H485" s="242"/>
      <c r="I485"/>
      <c r="J485"/>
      <c r="K485"/>
      <c r="L485"/>
      <c r="M485"/>
    </row>
    <row r="486" spans="1:13">
      <c r="A486" s="1"/>
      <c r="B486" s="72"/>
      <c r="C486" s="2"/>
      <c r="D486" s="3"/>
      <c r="E486" s="4"/>
      <c r="F486"/>
      <c r="G486" s="242"/>
      <c r="H486" s="242"/>
      <c r="I486"/>
      <c r="J486"/>
      <c r="K486"/>
      <c r="L486"/>
      <c r="M486"/>
    </row>
    <row r="487" spans="1:13">
      <c r="A487" s="1"/>
      <c r="B487" s="72"/>
      <c r="C487" s="2"/>
      <c r="D487" s="3"/>
      <c r="E487" s="4"/>
      <c r="F487"/>
      <c r="G487" s="242"/>
      <c r="H487" s="242"/>
      <c r="I487"/>
      <c r="J487"/>
      <c r="K487"/>
      <c r="L487"/>
      <c r="M487"/>
    </row>
    <row r="488" spans="1:13">
      <c r="A488" s="1"/>
      <c r="B488" s="72"/>
      <c r="C488" s="2"/>
      <c r="D488" s="3"/>
      <c r="E488" s="4"/>
      <c r="F488"/>
      <c r="G488" s="242"/>
      <c r="H488" s="242"/>
      <c r="I488"/>
      <c r="J488"/>
      <c r="K488"/>
      <c r="L488"/>
      <c r="M488"/>
    </row>
    <row r="489" spans="1:13">
      <c r="A489" s="1"/>
      <c r="B489" s="72"/>
      <c r="C489" s="2"/>
      <c r="D489" s="3"/>
      <c r="E489" s="4"/>
      <c r="F489"/>
      <c r="G489" s="242"/>
      <c r="H489" s="242"/>
      <c r="I489"/>
      <c r="J489"/>
      <c r="K489"/>
      <c r="L489"/>
      <c r="M489"/>
    </row>
    <row r="490" spans="1:13">
      <c r="A490" s="1"/>
      <c r="B490" s="72"/>
      <c r="C490" s="2"/>
      <c r="D490" s="3"/>
      <c r="E490" s="4"/>
      <c r="F490"/>
      <c r="G490" s="242"/>
      <c r="H490" s="242"/>
      <c r="I490"/>
      <c r="J490"/>
      <c r="K490"/>
      <c r="L490"/>
      <c r="M490"/>
    </row>
    <row r="491" spans="1:13">
      <c r="A491" s="1"/>
      <c r="B491" s="72"/>
      <c r="C491" s="2"/>
      <c r="D491" s="3"/>
      <c r="E491" s="4"/>
      <c r="F491"/>
      <c r="G491" s="242"/>
      <c r="H491" s="242"/>
      <c r="I491"/>
      <c r="J491"/>
      <c r="K491"/>
      <c r="L491"/>
      <c r="M491"/>
    </row>
    <row r="492" spans="1:13">
      <c r="A492" s="1"/>
      <c r="B492" s="72"/>
      <c r="C492" s="2"/>
      <c r="D492" s="3"/>
      <c r="E492" s="4"/>
      <c r="F492"/>
      <c r="G492" s="242"/>
      <c r="H492" s="242"/>
      <c r="I492"/>
      <c r="J492"/>
      <c r="K492"/>
      <c r="L492"/>
      <c r="M492"/>
    </row>
    <row r="493" spans="1:13">
      <c r="A493" s="1"/>
      <c r="B493" s="72"/>
      <c r="C493" s="2"/>
      <c r="D493" s="3"/>
      <c r="E493" s="4"/>
      <c r="F493"/>
      <c r="G493" s="242"/>
      <c r="H493" s="242"/>
      <c r="I493"/>
      <c r="J493"/>
      <c r="K493"/>
      <c r="L493"/>
      <c r="M493"/>
    </row>
    <row r="494" spans="1:13">
      <c r="A494" s="1"/>
      <c r="B494" s="72"/>
      <c r="C494" s="2"/>
      <c r="D494" s="3"/>
      <c r="E494" s="4"/>
      <c r="F494"/>
      <c r="G494" s="242"/>
      <c r="H494" s="242"/>
      <c r="I494"/>
      <c r="J494"/>
      <c r="K494"/>
      <c r="L494"/>
      <c r="M494"/>
    </row>
    <row r="495" spans="1:13">
      <c r="A495" s="1"/>
      <c r="B495" s="72"/>
      <c r="C495" s="2"/>
      <c r="D495" s="3"/>
      <c r="E495" s="4"/>
      <c r="F495"/>
      <c r="G495" s="242"/>
      <c r="H495" s="242"/>
      <c r="I495"/>
      <c r="J495"/>
      <c r="K495"/>
      <c r="L495"/>
      <c r="M495"/>
    </row>
    <row r="496" spans="1:13">
      <c r="A496" s="1"/>
      <c r="B496" s="72"/>
      <c r="C496" s="2"/>
      <c r="D496" s="3"/>
      <c r="E496" s="4"/>
      <c r="F496"/>
      <c r="G496" s="242"/>
      <c r="H496" s="242"/>
      <c r="I496"/>
      <c r="J496"/>
      <c r="K496"/>
      <c r="L496"/>
      <c r="M496"/>
    </row>
    <row r="497" spans="1:13">
      <c r="A497" s="1"/>
      <c r="B497" s="72"/>
      <c r="C497" s="2"/>
      <c r="D497" s="3"/>
      <c r="E497" s="4"/>
      <c r="F497"/>
      <c r="G497" s="242"/>
      <c r="H497" s="242"/>
      <c r="I497"/>
      <c r="J497"/>
      <c r="K497"/>
      <c r="L497"/>
      <c r="M497"/>
    </row>
    <row r="498" spans="1:13">
      <c r="A498" s="1"/>
      <c r="B498" s="72"/>
      <c r="C498" s="2"/>
      <c r="D498" s="3"/>
      <c r="E498" s="4"/>
      <c r="F498"/>
      <c r="G498" s="242"/>
      <c r="H498" s="242"/>
      <c r="I498"/>
      <c r="J498"/>
      <c r="K498"/>
      <c r="L498"/>
      <c r="M498"/>
    </row>
    <row r="499" spans="1:13">
      <c r="A499" s="1"/>
      <c r="B499" s="72"/>
      <c r="C499" s="2"/>
      <c r="D499" s="3"/>
      <c r="E499" s="4"/>
      <c r="F499"/>
      <c r="G499" s="242"/>
      <c r="H499" s="242"/>
      <c r="I499"/>
      <c r="J499"/>
      <c r="K499"/>
      <c r="L499"/>
      <c r="M499"/>
    </row>
    <row r="500" spans="1:13">
      <c r="A500" s="1"/>
      <c r="B500" s="72"/>
      <c r="C500" s="2"/>
      <c r="D500" s="3"/>
      <c r="E500" s="4"/>
      <c r="F500"/>
      <c r="G500" s="242"/>
      <c r="H500" s="242"/>
      <c r="I500"/>
      <c r="J500"/>
      <c r="K500"/>
      <c r="L500"/>
      <c r="M500"/>
    </row>
    <row r="501" spans="1:13">
      <c r="A501" s="1"/>
      <c r="B501" s="72"/>
      <c r="C501" s="2"/>
      <c r="D501" s="3"/>
      <c r="E501" s="4"/>
      <c r="F501"/>
      <c r="G501" s="242"/>
      <c r="H501" s="242"/>
      <c r="I501"/>
      <c r="J501"/>
      <c r="K501"/>
      <c r="L501"/>
      <c r="M501"/>
    </row>
    <row r="502" spans="1:13">
      <c r="A502" s="1"/>
      <c r="B502" s="72"/>
      <c r="C502" s="2"/>
      <c r="D502" s="3"/>
      <c r="E502" s="4"/>
      <c r="F502"/>
      <c r="G502" s="242"/>
      <c r="H502" s="242"/>
      <c r="I502"/>
      <c r="J502"/>
      <c r="K502"/>
      <c r="L502"/>
      <c r="M502"/>
    </row>
    <row r="503" spans="1:13">
      <c r="A503" s="1"/>
      <c r="B503" s="72"/>
      <c r="C503" s="2"/>
      <c r="D503" s="3"/>
      <c r="E503" s="4"/>
      <c r="F503"/>
      <c r="G503" s="242"/>
      <c r="H503" s="242"/>
      <c r="I503"/>
      <c r="J503"/>
      <c r="K503"/>
      <c r="L503"/>
      <c r="M503"/>
    </row>
    <row r="504" spans="1:13">
      <c r="A504" s="1"/>
      <c r="B504" s="72"/>
      <c r="C504" s="2"/>
      <c r="D504" s="3"/>
      <c r="E504" s="4"/>
      <c r="F504"/>
      <c r="G504" s="242"/>
      <c r="H504" s="242"/>
      <c r="I504"/>
      <c r="J504"/>
      <c r="K504"/>
      <c r="L504"/>
      <c r="M504"/>
    </row>
    <row r="505" spans="1:13">
      <c r="A505" s="1"/>
      <c r="B505" s="72"/>
      <c r="C505" s="2"/>
      <c r="D505" s="3"/>
      <c r="E505" s="4"/>
      <c r="F505"/>
      <c r="G505" s="242"/>
      <c r="H505" s="242"/>
      <c r="I505"/>
      <c r="J505"/>
      <c r="K505"/>
      <c r="L505"/>
      <c r="M505"/>
    </row>
    <row r="506" spans="1:13">
      <c r="A506" s="1"/>
      <c r="B506" s="72"/>
      <c r="C506" s="2"/>
      <c r="D506" s="3"/>
      <c r="E506" s="4"/>
      <c r="F506"/>
      <c r="G506" s="242"/>
      <c r="H506" s="242"/>
      <c r="I506"/>
      <c r="J506"/>
      <c r="K506"/>
      <c r="L506"/>
      <c r="M506"/>
    </row>
    <row r="507" spans="1:13">
      <c r="A507" s="1"/>
      <c r="B507" s="72"/>
      <c r="C507" s="2"/>
      <c r="D507" s="3"/>
      <c r="E507" s="4"/>
      <c r="F507"/>
      <c r="G507" s="242"/>
      <c r="H507" s="242"/>
      <c r="I507"/>
      <c r="J507"/>
      <c r="K507"/>
      <c r="L507"/>
      <c r="M507"/>
    </row>
    <row r="508" spans="1:13">
      <c r="A508" s="1"/>
      <c r="B508" s="72"/>
      <c r="C508" s="2"/>
      <c r="D508" s="3"/>
      <c r="E508" s="4"/>
      <c r="F508"/>
      <c r="G508" s="242"/>
      <c r="H508" s="242"/>
      <c r="I508"/>
      <c r="J508"/>
      <c r="K508"/>
      <c r="L508"/>
      <c r="M508"/>
    </row>
    <row r="509" spans="1:13">
      <c r="A509" s="1"/>
      <c r="B509" s="72"/>
      <c r="C509" s="2"/>
      <c r="D509" s="3"/>
      <c r="E509" s="4"/>
      <c r="F509"/>
      <c r="G509" s="242"/>
      <c r="H509" s="242"/>
      <c r="I509"/>
      <c r="J509"/>
      <c r="K509"/>
      <c r="L509"/>
      <c r="M509"/>
    </row>
    <row r="510" spans="1:13">
      <c r="A510" s="1"/>
      <c r="B510" s="72"/>
      <c r="C510" s="2"/>
      <c r="D510" s="3"/>
      <c r="E510" s="4"/>
      <c r="F510"/>
      <c r="G510" s="242"/>
      <c r="H510" s="242"/>
      <c r="I510"/>
      <c r="J510"/>
      <c r="K510"/>
      <c r="L510"/>
      <c r="M510"/>
    </row>
    <row r="511" spans="1:13">
      <c r="A511" s="1"/>
      <c r="B511" s="72"/>
      <c r="C511" s="2"/>
      <c r="D511" s="3"/>
      <c r="E511" s="4"/>
      <c r="F511"/>
      <c r="G511" s="242"/>
      <c r="H511" s="242"/>
      <c r="I511"/>
      <c r="J511"/>
      <c r="K511"/>
      <c r="L511"/>
      <c r="M511"/>
    </row>
    <row r="512" spans="1:13">
      <c r="A512" s="1"/>
      <c r="B512" s="72"/>
      <c r="C512" s="2"/>
      <c r="D512" s="3"/>
      <c r="E512" s="4"/>
      <c r="F512"/>
      <c r="G512" s="242"/>
      <c r="H512" s="242"/>
      <c r="I512"/>
      <c r="J512"/>
      <c r="K512"/>
      <c r="L512"/>
      <c r="M512"/>
    </row>
    <row r="513" spans="1:13">
      <c r="A513" s="1"/>
      <c r="B513" s="72"/>
      <c r="C513" s="2"/>
      <c r="D513" s="3"/>
      <c r="E513" s="4"/>
      <c r="F513"/>
      <c r="G513" s="242"/>
      <c r="H513" s="242"/>
      <c r="I513"/>
      <c r="J513"/>
      <c r="K513"/>
      <c r="L513"/>
      <c r="M513"/>
    </row>
    <row r="514" spans="1:13">
      <c r="A514" s="1"/>
      <c r="B514" s="72"/>
      <c r="C514" s="2"/>
      <c r="D514" s="3"/>
      <c r="E514" s="4"/>
      <c r="F514"/>
      <c r="G514" s="242"/>
      <c r="H514" s="242"/>
      <c r="I514"/>
      <c r="J514"/>
      <c r="K514"/>
      <c r="L514"/>
      <c r="M514"/>
    </row>
    <row r="515" spans="1:13">
      <c r="A515" s="1"/>
      <c r="B515" s="72"/>
      <c r="C515" s="2"/>
      <c r="D515" s="3"/>
      <c r="E515" s="4"/>
      <c r="F515"/>
      <c r="G515" s="242"/>
      <c r="H515" s="242"/>
      <c r="I515"/>
      <c r="J515"/>
      <c r="K515"/>
      <c r="L515"/>
      <c r="M515"/>
    </row>
    <row r="516" spans="1:13">
      <c r="A516" s="1"/>
      <c r="B516" s="72"/>
      <c r="C516" s="2"/>
      <c r="D516" s="3"/>
      <c r="E516" s="4"/>
      <c r="F516"/>
      <c r="G516" s="242"/>
      <c r="H516" s="242"/>
      <c r="I516"/>
      <c r="J516"/>
      <c r="K516"/>
      <c r="L516"/>
      <c r="M516"/>
    </row>
    <row r="517" spans="1:13">
      <c r="A517" s="1"/>
      <c r="B517" s="72"/>
      <c r="C517" s="2"/>
      <c r="D517" s="3"/>
      <c r="E517" s="4"/>
      <c r="F517"/>
      <c r="G517" s="242"/>
      <c r="H517" s="242"/>
      <c r="I517"/>
      <c r="J517"/>
      <c r="K517"/>
      <c r="L517"/>
      <c r="M517"/>
    </row>
    <row r="518" spans="1:13">
      <c r="A518" s="1"/>
      <c r="B518" s="72"/>
      <c r="C518" s="2"/>
      <c r="D518" s="3"/>
      <c r="E518" s="4"/>
      <c r="F518"/>
      <c r="G518" s="242"/>
      <c r="H518" s="242"/>
      <c r="I518"/>
      <c r="J518"/>
      <c r="K518"/>
      <c r="L518"/>
      <c r="M518"/>
    </row>
    <row r="519" spans="1:13">
      <c r="A519" s="1"/>
      <c r="B519" s="72"/>
      <c r="C519" s="2"/>
      <c r="D519" s="3"/>
      <c r="E519" s="4"/>
      <c r="F519"/>
      <c r="G519" s="242"/>
      <c r="H519" s="242"/>
      <c r="I519"/>
      <c r="J519"/>
      <c r="K519"/>
      <c r="L519"/>
      <c r="M519"/>
    </row>
    <row r="520" spans="1:13">
      <c r="A520" s="1"/>
      <c r="B520" s="72"/>
      <c r="C520" s="2"/>
      <c r="D520" s="3"/>
      <c r="E520" s="4"/>
      <c r="F520"/>
      <c r="G520" s="242"/>
      <c r="H520" s="242"/>
      <c r="I520"/>
      <c r="J520"/>
      <c r="K520"/>
      <c r="L520"/>
      <c r="M520"/>
    </row>
    <row r="521" spans="1:13">
      <c r="A521" s="1"/>
      <c r="B521" s="72"/>
      <c r="C521" s="2"/>
      <c r="D521" s="3"/>
      <c r="E521" s="4"/>
      <c r="F521"/>
      <c r="G521" s="242"/>
      <c r="H521" s="242"/>
      <c r="I521"/>
      <c r="J521"/>
      <c r="K521"/>
      <c r="L521"/>
      <c r="M521"/>
    </row>
    <row r="522" spans="1:13">
      <c r="A522" s="1"/>
      <c r="B522" s="72"/>
      <c r="C522" s="2"/>
      <c r="D522" s="3"/>
      <c r="E522" s="4"/>
      <c r="F522"/>
      <c r="G522" s="242"/>
      <c r="H522" s="242"/>
      <c r="I522"/>
      <c r="J522"/>
      <c r="K522"/>
      <c r="L522"/>
      <c r="M522"/>
    </row>
    <row r="523" spans="1:13">
      <c r="A523" s="1"/>
      <c r="B523" s="72"/>
      <c r="C523" s="2"/>
      <c r="D523" s="3"/>
      <c r="E523" s="4"/>
      <c r="F523"/>
      <c r="G523" s="242"/>
      <c r="H523" s="242"/>
      <c r="I523"/>
      <c r="J523"/>
      <c r="K523"/>
      <c r="L523"/>
      <c r="M523"/>
    </row>
    <row r="524" spans="1:13">
      <c r="A524" s="1"/>
      <c r="B524" s="72"/>
      <c r="C524" s="2"/>
      <c r="D524" s="3"/>
      <c r="E524" s="4"/>
      <c r="F524"/>
      <c r="G524" s="242"/>
      <c r="H524" s="242"/>
      <c r="I524"/>
      <c r="J524"/>
      <c r="K524"/>
      <c r="L524"/>
      <c r="M524"/>
    </row>
    <row r="525" spans="1:13">
      <c r="A525" s="1"/>
      <c r="B525" s="72"/>
      <c r="C525" s="2"/>
      <c r="D525" s="3"/>
      <c r="E525" s="4"/>
      <c r="F525"/>
      <c r="G525" s="242"/>
      <c r="H525" s="242"/>
      <c r="I525"/>
      <c r="J525"/>
      <c r="K525"/>
      <c r="L525"/>
      <c r="M525"/>
    </row>
    <row r="526" spans="1:13">
      <c r="A526" s="1"/>
      <c r="B526" s="72"/>
      <c r="C526" s="2"/>
      <c r="D526" s="3"/>
      <c r="E526" s="4"/>
      <c r="F526"/>
      <c r="G526" s="242"/>
      <c r="H526" s="242"/>
      <c r="I526"/>
      <c r="J526"/>
      <c r="K526"/>
      <c r="L526"/>
      <c r="M526"/>
    </row>
    <row r="527" spans="1:13">
      <c r="A527" s="1"/>
      <c r="B527" s="72"/>
      <c r="C527" s="2"/>
      <c r="D527" s="3"/>
      <c r="E527" s="4"/>
      <c r="F527"/>
      <c r="G527" s="242"/>
      <c r="H527" s="242"/>
      <c r="I527"/>
      <c r="J527"/>
      <c r="K527"/>
      <c r="L527"/>
      <c r="M527"/>
    </row>
    <row r="528" spans="1:13">
      <c r="A528" s="1"/>
      <c r="B528" s="72"/>
      <c r="C528" s="2"/>
      <c r="D528" s="3"/>
      <c r="E528" s="4"/>
      <c r="F528"/>
      <c r="G528" s="242"/>
      <c r="H528" s="242"/>
      <c r="I528"/>
      <c r="J528"/>
      <c r="K528"/>
      <c r="L528"/>
      <c r="M528"/>
    </row>
    <row r="529" spans="1:13">
      <c r="A529" s="1"/>
      <c r="B529" s="72"/>
      <c r="C529" s="2"/>
      <c r="D529" s="3"/>
      <c r="E529" s="4"/>
      <c r="F529"/>
      <c r="G529" s="242"/>
      <c r="H529" s="242"/>
      <c r="I529"/>
      <c r="J529"/>
      <c r="K529"/>
      <c r="L529"/>
      <c r="M529"/>
    </row>
    <row r="530" spans="1:13">
      <c r="A530" s="1"/>
      <c r="B530" s="72"/>
      <c r="C530" s="2"/>
      <c r="D530" s="3"/>
      <c r="E530" s="4"/>
      <c r="F530"/>
      <c r="G530" s="242"/>
      <c r="H530" s="242"/>
      <c r="I530"/>
      <c r="J530"/>
      <c r="K530"/>
      <c r="L530"/>
      <c r="M530"/>
    </row>
    <row r="531" spans="1:13">
      <c r="A531" s="1"/>
      <c r="B531" s="72"/>
      <c r="C531" s="2"/>
      <c r="D531" s="3"/>
      <c r="E531" s="4"/>
      <c r="F531"/>
      <c r="G531" s="242"/>
      <c r="H531" s="242"/>
      <c r="I531"/>
      <c r="J531"/>
      <c r="K531"/>
      <c r="L531"/>
      <c r="M531"/>
    </row>
    <row r="532" spans="1:13">
      <c r="A532" s="1"/>
      <c r="B532" s="72"/>
      <c r="C532" s="2"/>
      <c r="D532" s="3"/>
      <c r="E532" s="4"/>
      <c r="F532"/>
      <c r="G532" s="242"/>
      <c r="H532" s="242"/>
      <c r="I532"/>
      <c r="J532"/>
      <c r="K532"/>
      <c r="L532"/>
      <c r="M532"/>
    </row>
    <row r="533" spans="1:13">
      <c r="A533" s="1"/>
      <c r="B533" s="72"/>
      <c r="C533" s="2"/>
      <c r="D533" s="3"/>
      <c r="E533" s="4"/>
      <c r="F533"/>
      <c r="G533" s="242"/>
      <c r="H533" s="242"/>
      <c r="I533"/>
      <c r="J533"/>
      <c r="K533"/>
      <c r="L533"/>
      <c r="M533"/>
    </row>
    <row r="534" spans="1:13">
      <c r="A534" s="1"/>
      <c r="B534" s="72"/>
      <c r="C534" s="2"/>
      <c r="D534" s="3"/>
      <c r="E534" s="4"/>
      <c r="F534"/>
      <c r="G534" s="242"/>
      <c r="H534" s="242"/>
      <c r="I534"/>
      <c r="J534"/>
      <c r="K534"/>
      <c r="L534"/>
      <c r="M534"/>
    </row>
    <row r="535" spans="1:13">
      <c r="A535" s="1"/>
      <c r="B535" s="72"/>
      <c r="C535" s="2"/>
      <c r="D535" s="3"/>
      <c r="E535" s="4"/>
      <c r="F535"/>
      <c r="G535" s="242"/>
      <c r="H535" s="242"/>
      <c r="I535"/>
      <c r="J535"/>
      <c r="K535"/>
      <c r="L535"/>
      <c r="M535"/>
    </row>
    <row r="536" spans="1:13">
      <c r="A536" s="1"/>
      <c r="B536" s="72"/>
      <c r="C536" s="2"/>
      <c r="D536" s="3"/>
      <c r="E536" s="4"/>
      <c r="F536"/>
      <c r="G536" s="242"/>
      <c r="H536" s="242"/>
      <c r="I536"/>
      <c r="J536"/>
      <c r="K536"/>
      <c r="L536"/>
      <c r="M536"/>
    </row>
    <row r="537" spans="1:13">
      <c r="A537" s="1"/>
      <c r="B537" s="72"/>
      <c r="C537" s="2"/>
      <c r="D537" s="3"/>
      <c r="E537" s="4"/>
      <c r="F537"/>
      <c r="G537" s="242"/>
      <c r="H537" s="242"/>
      <c r="I537"/>
      <c r="J537"/>
      <c r="K537"/>
      <c r="L537"/>
      <c r="M537"/>
    </row>
    <row r="538" spans="1:13">
      <c r="A538" s="1"/>
      <c r="B538" s="72"/>
      <c r="C538" s="2"/>
      <c r="D538" s="3"/>
      <c r="E538" s="4"/>
      <c r="F538"/>
      <c r="G538" s="242"/>
      <c r="H538" s="242"/>
      <c r="I538"/>
      <c r="J538"/>
      <c r="K538"/>
      <c r="L538"/>
      <c r="M538"/>
    </row>
    <row r="539" spans="1:13">
      <c r="A539" s="1"/>
      <c r="B539" s="72"/>
      <c r="C539" s="2"/>
      <c r="D539" s="3"/>
      <c r="E539" s="4"/>
      <c r="F539"/>
      <c r="G539" s="242"/>
      <c r="H539" s="242"/>
      <c r="I539"/>
      <c r="J539"/>
      <c r="K539"/>
      <c r="L539"/>
      <c r="M539"/>
    </row>
    <row r="540" spans="1:13">
      <c r="A540" s="1"/>
      <c r="B540" s="72"/>
      <c r="C540" s="2"/>
      <c r="D540" s="3"/>
      <c r="E540" s="4"/>
      <c r="F540"/>
      <c r="G540" s="242"/>
      <c r="H540" s="242"/>
      <c r="I540"/>
      <c r="J540"/>
      <c r="K540"/>
      <c r="L540"/>
      <c r="M540"/>
    </row>
    <row r="541" spans="1:13">
      <c r="A541" s="1"/>
      <c r="B541" s="72"/>
      <c r="C541" s="2"/>
      <c r="D541" s="3"/>
      <c r="E541" s="4"/>
      <c r="F541"/>
      <c r="G541" s="242"/>
      <c r="H541" s="242"/>
      <c r="I541"/>
      <c r="J541"/>
      <c r="K541"/>
      <c r="L541"/>
      <c r="M541"/>
    </row>
    <row r="542" spans="1:13">
      <c r="A542" s="1"/>
      <c r="B542" s="72"/>
      <c r="C542" s="2"/>
      <c r="D542" s="3"/>
      <c r="E542" s="4"/>
      <c r="F542"/>
      <c r="G542" s="242"/>
      <c r="H542" s="242"/>
      <c r="I542"/>
      <c r="J542"/>
      <c r="K542"/>
      <c r="L542"/>
      <c r="M542"/>
    </row>
    <row r="543" spans="1:13">
      <c r="A543" s="1"/>
      <c r="B543" s="72"/>
      <c r="C543" s="2"/>
      <c r="D543" s="3"/>
      <c r="E543" s="4"/>
      <c r="F543"/>
      <c r="G543" s="242"/>
      <c r="H543" s="242"/>
      <c r="I543"/>
      <c r="J543"/>
      <c r="K543"/>
      <c r="L543"/>
      <c r="M543"/>
    </row>
    <row r="544" spans="1:13">
      <c r="A544" s="1"/>
      <c r="B544" s="72"/>
      <c r="C544" s="2"/>
      <c r="D544" s="3"/>
      <c r="E544" s="4"/>
      <c r="F544"/>
      <c r="G544" s="242"/>
      <c r="H544" s="242"/>
      <c r="I544"/>
      <c r="J544"/>
      <c r="K544"/>
      <c r="L544"/>
      <c r="M544"/>
    </row>
    <row r="545" spans="1:13">
      <c r="A545" s="1"/>
      <c r="B545" s="72"/>
      <c r="C545" s="2"/>
      <c r="D545" s="3"/>
      <c r="E545" s="4"/>
      <c r="F545"/>
      <c r="G545" s="242"/>
      <c r="H545" s="242"/>
      <c r="I545"/>
      <c r="J545"/>
      <c r="K545"/>
      <c r="L545"/>
      <c r="M545"/>
    </row>
    <row r="546" spans="1:13">
      <c r="A546" s="1"/>
      <c r="B546" s="72"/>
      <c r="C546" s="2"/>
      <c r="D546" s="3"/>
      <c r="E546" s="4"/>
      <c r="F546"/>
      <c r="G546" s="242"/>
      <c r="H546" s="242"/>
      <c r="I546"/>
      <c r="J546"/>
      <c r="K546"/>
      <c r="L546"/>
      <c r="M546"/>
    </row>
    <row r="547" spans="1:13">
      <c r="A547" s="1"/>
      <c r="B547" s="72"/>
      <c r="C547" s="2"/>
      <c r="D547" s="3"/>
      <c r="E547" s="4"/>
      <c r="F547"/>
      <c r="G547" s="242"/>
      <c r="H547" s="242"/>
      <c r="I547"/>
      <c r="J547"/>
      <c r="K547"/>
      <c r="L547"/>
      <c r="M547"/>
    </row>
    <row r="548" spans="1:13">
      <c r="A548" s="1"/>
      <c r="B548" s="72"/>
      <c r="C548" s="2"/>
      <c r="D548" s="3"/>
      <c r="E548" s="4"/>
      <c r="F548"/>
      <c r="G548" s="242"/>
      <c r="H548" s="242"/>
      <c r="I548"/>
      <c r="J548"/>
      <c r="K548"/>
      <c r="L548"/>
      <c r="M548"/>
    </row>
    <row r="549" spans="1:13">
      <c r="A549" s="1"/>
      <c r="B549" s="72"/>
      <c r="C549" s="2"/>
      <c r="D549" s="3"/>
      <c r="E549" s="4"/>
      <c r="F549"/>
      <c r="G549" s="242"/>
      <c r="H549" s="242"/>
      <c r="I549"/>
      <c r="J549"/>
      <c r="K549"/>
      <c r="L549"/>
      <c r="M549"/>
    </row>
    <row r="550" spans="1:13">
      <c r="A550" s="1"/>
      <c r="B550" s="72"/>
      <c r="C550" s="2"/>
      <c r="D550" s="3"/>
      <c r="E550" s="4"/>
      <c r="F550"/>
      <c r="G550" s="242"/>
      <c r="H550" s="242"/>
      <c r="I550"/>
      <c r="J550"/>
      <c r="K550"/>
      <c r="L550"/>
      <c r="M550"/>
    </row>
    <row r="551" spans="1:13">
      <c r="A551" s="1"/>
      <c r="B551" s="72"/>
      <c r="C551" s="2"/>
      <c r="D551" s="3"/>
      <c r="E551" s="4"/>
      <c r="F551"/>
      <c r="G551" s="242"/>
      <c r="H551" s="242"/>
      <c r="I551"/>
      <c r="J551"/>
      <c r="K551"/>
      <c r="L551"/>
      <c r="M551"/>
    </row>
    <row r="552" spans="1:13">
      <c r="A552" s="1"/>
      <c r="B552" s="72"/>
      <c r="C552" s="2"/>
      <c r="D552" s="3"/>
      <c r="E552" s="4"/>
      <c r="F552"/>
      <c r="G552" s="242"/>
      <c r="H552" s="242"/>
      <c r="I552"/>
      <c r="J552"/>
      <c r="K552"/>
      <c r="L552"/>
      <c r="M552"/>
    </row>
    <row r="553" spans="1:13">
      <c r="A553" s="1"/>
      <c r="B553" s="72"/>
      <c r="C553" s="2"/>
      <c r="D553" s="3"/>
      <c r="E553" s="4"/>
      <c r="F553"/>
      <c r="G553" s="242"/>
      <c r="H553" s="242"/>
      <c r="I553"/>
      <c r="J553"/>
      <c r="K553"/>
      <c r="L553"/>
      <c r="M553"/>
    </row>
    <row r="554" spans="1:13">
      <c r="A554" s="1"/>
      <c r="B554" s="72"/>
      <c r="C554" s="2"/>
      <c r="D554" s="3"/>
      <c r="E554" s="4"/>
      <c r="F554"/>
      <c r="G554" s="242"/>
      <c r="H554" s="242"/>
      <c r="I554"/>
      <c r="J554"/>
      <c r="K554"/>
      <c r="L554"/>
      <c r="M554"/>
    </row>
    <row r="555" spans="1:13">
      <c r="A555" s="1"/>
      <c r="B555" s="72"/>
      <c r="C555" s="2"/>
      <c r="D555" s="3"/>
      <c r="E555" s="4"/>
      <c r="F555"/>
      <c r="G555" s="242"/>
      <c r="H555" s="242"/>
      <c r="I555"/>
      <c r="J555"/>
      <c r="K555"/>
      <c r="L555"/>
      <c r="M555"/>
    </row>
    <row r="556" spans="1:13">
      <c r="A556" s="1"/>
      <c r="B556" s="72"/>
      <c r="C556" s="2"/>
      <c r="D556" s="3"/>
      <c r="E556" s="4"/>
      <c r="F556"/>
      <c r="G556" s="242"/>
      <c r="H556" s="242"/>
      <c r="I556"/>
      <c r="J556"/>
      <c r="K556"/>
      <c r="L556"/>
      <c r="M556"/>
    </row>
    <row r="557" spans="1:13">
      <c r="A557" s="1"/>
      <c r="B557" s="72"/>
      <c r="C557" s="2"/>
      <c r="D557" s="3"/>
      <c r="E557" s="4"/>
      <c r="F557"/>
      <c r="G557" s="242"/>
      <c r="H557" s="242"/>
      <c r="I557"/>
      <c r="J557"/>
      <c r="K557"/>
      <c r="L557"/>
      <c r="M557"/>
    </row>
    <row r="558" spans="1:13">
      <c r="A558" s="1"/>
      <c r="B558" s="72"/>
      <c r="C558" s="2"/>
      <c r="D558" s="3"/>
      <c r="E558" s="4"/>
      <c r="F558"/>
      <c r="G558" s="242"/>
      <c r="H558" s="242"/>
      <c r="I558"/>
      <c r="J558"/>
      <c r="K558"/>
      <c r="L558"/>
      <c r="M558"/>
    </row>
    <row r="559" spans="1:13">
      <c r="A559" s="1"/>
      <c r="B559" s="72"/>
      <c r="C559" s="2"/>
      <c r="D559" s="3"/>
      <c r="E559" s="4"/>
      <c r="F559"/>
      <c r="G559" s="242"/>
      <c r="H559" s="242"/>
      <c r="I559"/>
      <c r="J559"/>
      <c r="K559"/>
      <c r="L559"/>
      <c r="M559"/>
    </row>
    <row r="560" spans="1:13">
      <c r="A560" s="1"/>
      <c r="B560" s="72"/>
      <c r="C560" s="2"/>
      <c r="D560" s="3"/>
      <c r="E560" s="4"/>
      <c r="F560"/>
      <c r="G560" s="242"/>
      <c r="H560" s="242"/>
      <c r="I560"/>
      <c r="J560"/>
      <c r="K560"/>
      <c r="L560"/>
      <c r="M560"/>
    </row>
    <row r="561" spans="1:13">
      <c r="A561" s="1"/>
      <c r="B561" s="72"/>
      <c r="C561" s="2"/>
      <c r="D561" s="3"/>
      <c r="E561" s="4"/>
      <c r="F561"/>
      <c r="G561" s="242"/>
      <c r="H561" s="242"/>
      <c r="I561"/>
      <c r="J561"/>
      <c r="K561"/>
      <c r="L561"/>
      <c r="M561"/>
    </row>
    <row r="562" spans="1:13">
      <c r="A562" s="1"/>
      <c r="B562" s="72"/>
      <c r="C562" s="2"/>
      <c r="D562" s="3"/>
      <c r="E562" s="4"/>
      <c r="F562"/>
      <c r="G562" s="242"/>
      <c r="H562" s="242"/>
      <c r="I562"/>
      <c r="J562"/>
      <c r="K562"/>
      <c r="L562"/>
      <c r="M562"/>
    </row>
    <row r="563" spans="1:13">
      <c r="A563" s="1"/>
      <c r="B563" s="72"/>
      <c r="C563" s="2"/>
      <c r="D563" s="3"/>
      <c r="E563" s="4"/>
      <c r="F563"/>
      <c r="G563" s="242"/>
      <c r="H563" s="242"/>
      <c r="I563"/>
      <c r="J563"/>
      <c r="K563"/>
      <c r="L563"/>
      <c r="M563"/>
    </row>
    <row r="564" spans="1:13">
      <c r="A564" s="1"/>
      <c r="B564" s="72"/>
      <c r="C564" s="2"/>
      <c r="D564" s="3"/>
      <c r="E564" s="4"/>
      <c r="F564"/>
      <c r="G564" s="242"/>
      <c r="H564" s="242"/>
      <c r="I564"/>
      <c r="J564"/>
      <c r="K564"/>
      <c r="L564"/>
      <c r="M564"/>
    </row>
    <row r="565" spans="1:13">
      <c r="A565" s="1"/>
      <c r="B565" s="72"/>
      <c r="C565" s="2"/>
      <c r="D565" s="3"/>
      <c r="E565" s="4"/>
      <c r="F565"/>
      <c r="G565" s="242"/>
      <c r="H565" s="242"/>
      <c r="I565"/>
      <c r="J565"/>
      <c r="K565"/>
      <c r="L565"/>
      <c r="M565"/>
    </row>
    <row r="566" spans="1:13">
      <c r="A566" s="1"/>
      <c r="B566" s="72"/>
      <c r="C566" s="2"/>
      <c r="D566" s="3"/>
      <c r="E566" s="4"/>
      <c r="F566"/>
      <c r="G566" s="242"/>
      <c r="H566" s="242"/>
      <c r="I566"/>
      <c r="J566"/>
      <c r="K566"/>
      <c r="L566"/>
      <c r="M566"/>
    </row>
    <row r="567" spans="1:13">
      <c r="A567" s="1"/>
      <c r="B567" s="72"/>
      <c r="C567" s="2"/>
      <c r="D567" s="3"/>
      <c r="E567" s="4"/>
      <c r="F567"/>
      <c r="G567" s="242"/>
      <c r="H567" s="242"/>
      <c r="I567"/>
      <c r="J567"/>
      <c r="K567"/>
      <c r="L567"/>
      <c r="M567"/>
    </row>
    <row r="568" spans="1:13">
      <c r="A568" s="1"/>
      <c r="B568" s="72"/>
      <c r="C568" s="2"/>
      <c r="D568" s="3"/>
      <c r="E568" s="4"/>
      <c r="F568"/>
      <c r="G568" s="242"/>
      <c r="H568" s="242"/>
      <c r="I568"/>
      <c r="J568"/>
      <c r="K568"/>
      <c r="L568"/>
      <c r="M568"/>
    </row>
    <row r="569" spans="1:13">
      <c r="A569" s="1"/>
      <c r="B569" s="72"/>
      <c r="C569" s="2"/>
      <c r="D569" s="3"/>
      <c r="E569" s="4"/>
      <c r="F569"/>
      <c r="G569" s="242"/>
      <c r="H569" s="242"/>
      <c r="I569"/>
      <c r="J569"/>
      <c r="K569"/>
      <c r="L569"/>
      <c r="M569"/>
    </row>
    <row r="570" spans="1:13">
      <c r="A570" s="1"/>
      <c r="B570" s="72"/>
      <c r="C570" s="2"/>
      <c r="D570" s="3"/>
      <c r="E570" s="4"/>
      <c r="F570"/>
      <c r="G570" s="242"/>
      <c r="H570" s="242"/>
      <c r="I570"/>
      <c r="J570"/>
      <c r="K570"/>
      <c r="L570"/>
      <c r="M570"/>
    </row>
    <row r="571" spans="1:13">
      <c r="A571" s="1"/>
      <c r="B571" s="72"/>
      <c r="C571" s="2"/>
      <c r="D571" s="3"/>
      <c r="E571" s="4"/>
      <c r="F571"/>
      <c r="G571" s="242"/>
      <c r="H571" s="242"/>
      <c r="I571"/>
      <c r="J571"/>
      <c r="K571"/>
      <c r="L571"/>
      <c r="M571"/>
    </row>
    <row r="572" spans="1:13">
      <c r="A572" s="1"/>
      <c r="B572" s="72"/>
      <c r="C572" s="2"/>
      <c r="D572" s="3"/>
      <c r="E572" s="4"/>
      <c r="F572"/>
      <c r="G572" s="242"/>
      <c r="H572" s="242"/>
      <c r="I572"/>
      <c r="J572"/>
      <c r="K572"/>
      <c r="L572"/>
      <c r="M572"/>
    </row>
    <row r="573" spans="1:13">
      <c r="A573" s="1"/>
      <c r="B573" s="72"/>
      <c r="C573" s="2"/>
      <c r="D573" s="3"/>
      <c r="E573" s="4"/>
      <c r="F573"/>
      <c r="G573" s="242"/>
      <c r="H573" s="242"/>
      <c r="I573"/>
      <c r="J573"/>
      <c r="K573"/>
      <c r="L573"/>
      <c r="M573"/>
    </row>
    <row r="574" spans="1:13">
      <c r="A574" s="1"/>
      <c r="B574" s="72"/>
      <c r="C574" s="2"/>
      <c r="D574" s="3"/>
      <c r="E574" s="4"/>
      <c r="F574"/>
      <c r="G574" s="242"/>
      <c r="H574" s="242"/>
      <c r="I574"/>
      <c r="J574"/>
      <c r="K574"/>
      <c r="L574"/>
      <c r="M574"/>
    </row>
    <row r="575" spans="1:13">
      <c r="A575" s="1"/>
      <c r="B575" s="72"/>
      <c r="C575" s="2"/>
      <c r="D575" s="3"/>
      <c r="E575" s="4"/>
      <c r="F575"/>
      <c r="G575" s="242"/>
      <c r="H575" s="242"/>
      <c r="I575"/>
      <c r="J575"/>
      <c r="K575"/>
      <c r="L575"/>
      <c r="M575"/>
    </row>
    <row r="576" spans="1:13">
      <c r="A576" s="1"/>
      <c r="B576" s="72"/>
      <c r="C576" s="2"/>
      <c r="D576" s="3"/>
      <c r="E576" s="4"/>
      <c r="F576"/>
      <c r="G576" s="242"/>
      <c r="H576" s="242"/>
      <c r="I576"/>
      <c r="J576"/>
      <c r="K576"/>
      <c r="L576"/>
      <c r="M576"/>
    </row>
    <row r="577" spans="1:13">
      <c r="A577" s="1"/>
      <c r="B577" s="72"/>
      <c r="C577" s="2"/>
      <c r="D577" s="3"/>
      <c r="E577" s="4"/>
      <c r="F577"/>
      <c r="G577" s="242"/>
      <c r="H577" s="242"/>
      <c r="I577"/>
      <c r="J577"/>
      <c r="K577"/>
      <c r="L577"/>
      <c r="M577"/>
    </row>
    <row r="578" spans="1:13">
      <c r="A578" s="1"/>
      <c r="B578" s="72"/>
      <c r="C578" s="2"/>
      <c r="D578" s="3"/>
      <c r="E578" s="4"/>
      <c r="F578"/>
      <c r="G578" s="242"/>
      <c r="H578" s="242"/>
      <c r="I578"/>
      <c r="J578"/>
      <c r="K578"/>
      <c r="L578"/>
      <c r="M578"/>
    </row>
    <row r="579" spans="1:13">
      <c r="A579" s="1"/>
      <c r="B579" s="72"/>
      <c r="C579" s="2"/>
      <c r="D579" s="3"/>
      <c r="E579" s="4"/>
      <c r="F579"/>
      <c r="G579" s="242"/>
      <c r="H579" s="242"/>
      <c r="I579"/>
      <c r="J579"/>
      <c r="K579"/>
      <c r="L579"/>
      <c r="M579"/>
    </row>
    <row r="580" spans="1:13">
      <c r="A580" s="1"/>
      <c r="B580" s="72"/>
      <c r="C580" s="2"/>
      <c r="D580" s="3"/>
      <c r="E580" s="4"/>
      <c r="F580"/>
      <c r="G580" s="242"/>
      <c r="H580" s="242"/>
      <c r="I580"/>
      <c r="J580"/>
      <c r="K580"/>
      <c r="L580"/>
      <c r="M580"/>
    </row>
    <row r="581" spans="1:13">
      <c r="A581" s="1"/>
      <c r="B581" s="72"/>
      <c r="C581" s="2"/>
      <c r="D581" s="3"/>
      <c r="E581" s="4"/>
      <c r="F581"/>
      <c r="G581" s="242"/>
      <c r="H581" s="242"/>
      <c r="I581"/>
      <c r="J581"/>
      <c r="K581"/>
      <c r="L581"/>
      <c r="M581"/>
    </row>
    <row r="582" spans="1:13">
      <c r="A582" s="1"/>
      <c r="B582" s="72"/>
      <c r="C582" s="2"/>
      <c r="D582" s="3"/>
      <c r="E582" s="4"/>
      <c r="F582"/>
      <c r="G582" s="242"/>
      <c r="H582" s="242"/>
      <c r="I582"/>
      <c r="J582"/>
      <c r="K582"/>
      <c r="L582"/>
      <c r="M582"/>
    </row>
    <row r="583" spans="1:13">
      <c r="A583" s="1"/>
      <c r="B583" s="72"/>
      <c r="C583" s="2"/>
      <c r="D583" s="3"/>
      <c r="E583" s="4"/>
      <c r="F583"/>
      <c r="G583" s="242"/>
      <c r="H583" s="242"/>
      <c r="I583"/>
      <c r="J583"/>
      <c r="K583"/>
      <c r="L583"/>
      <c r="M583"/>
    </row>
    <row r="584" spans="1:13">
      <c r="A584" s="1"/>
      <c r="B584" s="72"/>
      <c r="C584" s="2"/>
      <c r="D584" s="3"/>
      <c r="E584" s="4"/>
      <c r="F584"/>
      <c r="G584" s="242"/>
      <c r="H584" s="242"/>
      <c r="I584"/>
      <c r="J584"/>
      <c r="K584"/>
      <c r="L584"/>
      <c r="M584"/>
    </row>
    <row r="585" spans="1:13">
      <c r="A585" s="1"/>
      <c r="B585" s="72"/>
      <c r="C585" s="2"/>
      <c r="D585" s="3"/>
      <c r="E585" s="4"/>
      <c r="F585"/>
      <c r="G585" s="242"/>
      <c r="H585" s="242"/>
      <c r="I585"/>
      <c r="J585"/>
      <c r="K585"/>
      <c r="L585"/>
      <c r="M585"/>
    </row>
    <row r="586" spans="1:13">
      <c r="A586" s="1"/>
      <c r="B586" s="72"/>
      <c r="C586" s="2"/>
      <c r="D586" s="3"/>
      <c r="E586" s="4"/>
      <c r="F586"/>
      <c r="G586" s="242"/>
      <c r="H586" s="242"/>
      <c r="I586"/>
      <c r="J586"/>
      <c r="K586"/>
      <c r="L586"/>
      <c r="M586"/>
    </row>
    <row r="587" spans="1:13">
      <c r="A587" s="1"/>
      <c r="B587" s="72"/>
      <c r="C587" s="2"/>
      <c r="D587" s="3"/>
      <c r="E587" s="4"/>
      <c r="F587"/>
      <c r="G587" s="242"/>
      <c r="H587" s="242"/>
      <c r="I587"/>
      <c r="J587"/>
      <c r="K587"/>
      <c r="L587"/>
      <c r="M587"/>
    </row>
    <row r="588" spans="1:13">
      <c r="A588" s="1"/>
      <c r="B588" s="72"/>
      <c r="C588" s="2"/>
      <c r="D588" s="3"/>
      <c r="E588" s="4"/>
      <c r="F588"/>
      <c r="G588" s="242"/>
      <c r="H588" s="242"/>
      <c r="I588"/>
      <c r="J588"/>
      <c r="K588"/>
      <c r="L588"/>
      <c r="M588"/>
    </row>
    <row r="589" spans="1:13">
      <c r="A589" s="1"/>
      <c r="B589" s="72"/>
      <c r="C589" s="2"/>
      <c r="D589" s="3"/>
      <c r="E589" s="4"/>
      <c r="F589"/>
      <c r="G589" s="242"/>
      <c r="H589" s="242"/>
      <c r="I589"/>
      <c r="J589"/>
      <c r="K589"/>
      <c r="L589"/>
      <c r="M589"/>
    </row>
    <row r="590" spans="1:13">
      <c r="A590" s="1"/>
      <c r="B590" s="72"/>
      <c r="C590" s="2"/>
      <c r="D590" s="3"/>
      <c r="E590" s="4"/>
      <c r="F590"/>
      <c r="G590" s="242"/>
      <c r="H590" s="242"/>
      <c r="I590"/>
      <c r="J590"/>
      <c r="K590"/>
      <c r="L590"/>
      <c r="M590"/>
    </row>
    <row r="591" spans="1:13">
      <c r="A591" s="1"/>
      <c r="B591" s="72"/>
      <c r="C591" s="2"/>
      <c r="D591" s="3"/>
      <c r="E591" s="4"/>
      <c r="F591"/>
      <c r="G591" s="242"/>
      <c r="H591" s="242"/>
      <c r="I591"/>
      <c r="J591"/>
      <c r="K591"/>
      <c r="L591"/>
      <c r="M591"/>
    </row>
    <row r="592" spans="1:13">
      <c r="A592" s="1"/>
      <c r="B592" s="72"/>
      <c r="C592" s="2"/>
      <c r="D592" s="3"/>
      <c r="E592" s="4"/>
      <c r="F592"/>
      <c r="G592" s="242"/>
      <c r="H592" s="242"/>
      <c r="I592"/>
      <c r="J592"/>
      <c r="K592"/>
      <c r="L592"/>
      <c r="M592"/>
    </row>
    <row r="593" spans="1:13">
      <c r="A593" s="1"/>
      <c r="B593" s="72"/>
      <c r="C593" s="2"/>
      <c r="D593" s="3"/>
      <c r="E593" s="4"/>
      <c r="F593"/>
      <c r="G593" s="242"/>
      <c r="H593" s="242"/>
      <c r="I593"/>
      <c r="J593"/>
      <c r="K593"/>
      <c r="L593"/>
      <c r="M593"/>
    </row>
    <row r="594" spans="1:13">
      <c r="A594" s="1"/>
      <c r="B594" s="72"/>
      <c r="C594" s="2"/>
      <c r="D594" s="3"/>
      <c r="E594" s="4"/>
      <c r="F594"/>
      <c r="G594" s="242"/>
      <c r="H594" s="242"/>
      <c r="I594"/>
      <c r="J594"/>
      <c r="K594"/>
      <c r="L594"/>
      <c r="M594"/>
    </row>
    <row r="595" spans="1:13">
      <c r="A595" s="1"/>
      <c r="B595" s="72"/>
      <c r="C595" s="2"/>
      <c r="D595" s="3"/>
      <c r="E595" s="4"/>
      <c r="F595"/>
      <c r="G595" s="242"/>
      <c r="H595" s="242"/>
      <c r="I595"/>
      <c r="J595"/>
      <c r="K595"/>
      <c r="L595"/>
      <c r="M595"/>
    </row>
    <row r="596" spans="1:13">
      <c r="A596" s="1"/>
      <c r="B596" s="72"/>
      <c r="C596" s="2"/>
      <c r="D596" s="3"/>
      <c r="E596" s="4"/>
      <c r="F596"/>
      <c r="G596" s="242"/>
      <c r="H596" s="242"/>
      <c r="I596"/>
      <c r="J596"/>
      <c r="K596"/>
      <c r="L596"/>
      <c r="M596"/>
    </row>
    <row r="597" spans="1:13">
      <c r="A597" s="1"/>
      <c r="B597" s="72"/>
      <c r="C597" s="2"/>
      <c r="D597" s="3"/>
      <c r="E597" s="4"/>
      <c r="F597"/>
      <c r="G597" s="242"/>
      <c r="H597" s="242"/>
      <c r="I597"/>
      <c r="J597"/>
      <c r="K597"/>
      <c r="L597"/>
      <c r="M597"/>
    </row>
    <row r="598" spans="1:13">
      <c r="A598" s="1"/>
      <c r="B598" s="72"/>
      <c r="C598" s="2"/>
      <c r="D598" s="3"/>
      <c r="E598" s="4"/>
      <c r="F598"/>
      <c r="G598" s="242"/>
      <c r="H598" s="242"/>
      <c r="I598"/>
      <c r="J598"/>
      <c r="K598"/>
      <c r="L598"/>
      <c r="M598"/>
    </row>
    <row r="599" spans="1:13">
      <c r="A599" s="1"/>
      <c r="B599" s="72"/>
      <c r="C599" s="2"/>
      <c r="D599" s="3"/>
      <c r="E599" s="4"/>
      <c r="F599"/>
      <c r="G599" s="242"/>
      <c r="H599" s="242"/>
      <c r="I599"/>
      <c r="J599"/>
      <c r="K599"/>
      <c r="L599"/>
      <c r="M599"/>
    </row>
    <row r="600" spans="1:13">
      <c r="A600" s="1"/>
      <c r="B600" s="72"/>
      <c r="C600" s="2"/>
      <c r="D600" s="3"/>
      <c r="E600" s="4"/>
      <c r="F600"/>
      <c r="G600" s="242"/>
      <c r="H600" s="242"/>
      <c r="I600"/>
      <c r="J600"/>
      <c r="K600"/>
      <c r="L600"/>
      <c r="M600"/>
    </row>
    <row r="601" spans="1:13">
      <c r="A601" s="1"/>
      <c r="B601" s="72"/>
      <c r="C601" s="2"/>
      <c r="D601" s="3"/>
      <c r="E601" s="4"/>
      <c r="F601"/>
      <c r="G601" s="242"/>
      <c r="H601" s="242"/>
      <c r="I601"/>
      <c r="J601"/>
      <c r="K601"/>
      <c r="L601"/>
      <c r="M601"/>
    </row>
    <row r="602" spans="1:13">
      <c r="A602" s="1"/>
      <c r="B602" s="72"/>
      <c r="C602" s="2"/>
      <c r="D602" s="3"/>
      <c r="E602" s="4"/>
      <c r="F602"/>
      <c r="G602" s="242"/>
      <c r="H602" s="242"/>
      <c r="I602"/>
      <c r="J602"/>
      <c r="K602"/>
      <c r="L602"/>
      <c r="M602"/>
    </row>
    <row r="603" spans="1:13">
      <c r="A603" s="1"/>
      <c r="B603" s="72"/>
      <c r="C603" s="2"/>
      <c r="D603" s="3"/>
      <c r="E603" s="4"/>
      <c r="F603"/>
      <c r="G603" s="242"/>
      <c r="H603" s="242"/>
      <c r="I603"/>
      <c r="J603"/>
      <c r="K603"/>
      <c r="L603"/>
      <c r="M603"/>
    </row>
    <row r="604" spans="1:13">
      <c r="A604" s="1"/>
      <c r="B604" s="72"/>
      <c r="C604" s="2"/>
      <c r="D604" s="3"/>
      <c r="E604" s="4"/>
      <c r="F604"/>
      <c r="G604" s="242"/>
      <c r="H604" s="242"/>
      <c r="I604"/>
      <c r="J604"/>
      <c r="K604"/>
      <c r="L604"/>
      <c r="M604"/>
    </row>
    <row r="605" spans="1:13">
      <c r="A605" s="1"/>
      <c r="B605" s="72"/>
      <c r="C605" s="2"/>
      <c r="D605" s="3"/>
      <c r="E605" s="4"/>
      <c r="F605"/>
      <c r="G605" s="242"/>
      <c r="H605" s="242"/>
      <c r="I605"/>
      <c r="J605"/>
      <c r="K605"/>
      <c r="L605"/>
      <c r="M605"/>
    </row>
    <row r="606" spans="1:13">
      <c r="A606" s="1"/>
      <c r="B606" s="72"/>
      <c r="C606" s="2"/>
      <c r="D606" s="3"/>
      <c r="E606" s="4"/>
      <c r="F606"/>
      <c r="G606" s="242"/>
      <c r="H606" s="242"/>
      <c r="I606"/>
      <c r="J606"/>
      <c r="K606"/>
      <c r="L606"/>
      <c r="M606"/>
    </row>
    <row r="607" spans="1:13">
      <c r="A607" s="1"/>
      <c r="B607" s="72"/>
      <c r="C607" s="2"/>
      <c r="D607" s="3"/>
      <c r="E607" s="4"/>
      <c r="F607"/>
      <c r="G607" s="242"/>
      <c r="H607" s="242"/>
      <c r="I607"/>
      <c r="J607"/>
      <c r="K607"/>
      <c r="L607"/>
      <c r="M607"/>
    </row>
    <row r="608" spans="1:13">
      <c r="A608" s="1"/>
      <c r="B608" s="72"/>
      <c r="C608" s="2"/>
      <c r="D608" s="3"/>
      <c r="E608" s="4"/>
      <c r="F608"/>
      <c r="G608" s="242"/>
      <c r="H608" s="242"/>
      <c r="I608"/>
      <c r="J608"/>
      <c r="K608"/>
      <c r="L608"/>
      <c r="M608"/>
    </row>
    <row r="609" spans="1:13">
      <c r="A609" s="1"/>
      <c r="B609" s="72"/>
      <c r="C609" s="2"/>
      <c r="D609" s="3"/>
      <c r="E609" s="4"/>
      <c r="F609"/>
      <c r="G609" s="242"/>
      <c r="H609" s="242"/>
      <c r="I609"/>
      <c r="J609"/>
      <c r="K609"/>
      <c r="L609"/>
      <c r="M609"/>
    </row>
    <row r="610" spans="1:13">
      <c r="A610" s="1"/>
      <c r="B610" s="72"/>
      <c r="C610" s="2"/>
      <c r="D610" s="3"/>
      <c r="E610" s="4"/>
      <c r="F610"/>
      <c r="G610" s="242"/>
      <c r="H610" s="242"/>
      <c r="I610"/>
      <c r="J610"/>
      <c r="K610"/>
      <c r="L610"/>
      <c r="M610"/>
    </row>
    <row r="611" spans="1:13">
      <c r="A611" s="1"/>
      <c r="B611" s="72"/>
      <c r="C611" s="2"/>
      <c r="D611" s="3"/>
      <c r="E611" s="4"/>
      <c r="F611"/>
      <c r="G611" s="242"/>
      <c r="H611" s="242"/>
      <c r="I611"/>
      <c r="J611"/>
      <c r="K611"/>
      <c r="L611"/>
      <c r="M611"/>
    </row>
    <row r="612" spans="1:13">
      <c r="A612" s="1"/>
      <c r="B612" s="72"/>
      <c r="C612" s="2"/>
      <c r="D612" s="3"/>
      <c r="E612" s="4"/>
      <c r="F612"/>
      <c r="G612" s="242"/>
      <c r="H612" s="242"/>
      <c r="I612"/>
      <c r="J612"/>
      <c r="K612"/>
      <c r="L612"/>
      <c r="M612"/>
    </row>
    <row r="613" spans="1:13">
      <c r="A613" s="1"/>
      <c r="B613" s="72"/>
      <c r="C613" s="2"/>
      <c r="D613" s="3"/>
      <c r="E613" s="4"/>
      <c r="F613"/>
      <c r="G613" s="242"/>
      <c r="H613" s="242"/>
      <c r="I613"/>
      <c r="J613"/>
      <c r="K613"/>
      <c r="L613"/>
      <c r="M613"/>
    </row>
    <row r="614" spans="1:13">
      <c r="A614" s="1"/>
      <c r="B614" s="72"/>
      <c r="C614" s="2"/>
      <c r="D614" s="3"/>
      <c r="E614" s="4"/>
      <c r="F614"/>
      <c r="G614" s="242"/>
      <c r="H614" s="242"/>
      <c r="I614"/>
      <c r="J614"/>
      <c r="K614"/>
      <c r="L614"/>
      <c r="M614"/>
    </row>
    <row r="615" spans="1:13">
      <c r="A615" s="1"/>
      <c r="B615" s="366"/>
      <c r="C615" s="2"/>
      <c r="D615" s="3"/>
      <c r="E615" s="4"/>
      <c r="F615"/>
      <c r="G615" s="242"/>
      <c r="H615" s="242"/>
      <c r="I615"/>
      <c r="J615"/>
      <c r="K615"/>
      <c r="L615"/>
      <c r="M615"/>
    </row>
    <row r="616" spans="1:13">
      <c r="A616" s="1"/>
      <c r="B616" s="366"/>
      <c r="C616" s="2"/>
      <c r="D616" s="3"/>
      <c r="E616" s="4"/>
      <c r="F616"/>
      <c r="G616" s="242"/>
      <c r="H616" s="242"/>
      <c r="I616"/>
      <c r="J616"/>
      <c r="K616"/>
      <c r="L616"/>
      <c r="M616"/>
    </row>
    <row r="617" spans="1:13">
      <c r="A617" s="1"/>
      <c r="B617" s="366"/>
      <c r="C617" s="2"/>
      <c r="D617" s="3"/>
      <c r="E617" s="4"/>
      <c r="F617"/>
      <c r="G617" s="242"/>
      <c r="H617" s="242"/>
      <c r="I617"/>
      <c r="J617"/>
      <c r="K617"/>
      <c r="L617"/>
      <c r="M617"/>
    </row>
    <row r="618" spans="1:13">
      <c r="A618" s="1"/>
      <c r="B618" s="366"/>
      <c r="C618" s="2"/>
      <c r="D618" s="3"/>
      <c r="E618" s="4"/>
      <c r="F618"/>
      <c r="G618" s="242"/>
      <c r="H618" s="242"/>
      <c r="I618"/>
      <c r="J618"/>
      <c r="K618"/>
      <c r="L618"/>
      <c r="M618"/>
    </row>
    <row r="619" spans="1:13">
      <c r="A619" s="1"/>
      <c r="B619" s="366"/>
      <c r="C619" s="2"/>
      <c r="D619" s="3"/>
      <c r="E619" s="4"/>
      <c r="F619"/>
      <c r="G619" s="242"/>
      <c r="H619" s="242"/>
      <c r="I619"/>
      <c r="J619"/>
      <c r="K619"/>
      <c r="L619"/>
      <c r="M619"/>
    </row>
    <row r="620" spans="1:13">
      <c r="A620" s="1"/>
      <c r="B620" s="366"/>
      <c r="C620" s="2"/>
      <c r="D620" s="3"/>
      <c r="E620" s="4"/>
      <c r="F620"/>
      <c r="G620" s="242"/>
      <c r="H620" s="242"/>
      <c r="I620"/>
      <c r="J620"/>
      <c r="K620"/>
      <c r="L620"/>
      <c r="M620"/>
    </row>
    <row r="621" spans="1:13">
      <c r="A621" s="1"/>
      <c r="B621" s="366"/>
      <c r="C621" s="2"/>
      <c r="D621" s="3"/>
      <c r="E621" s="4"/>
      <c r="F621"/>
      <c r="G621" s="242"/>
      <c r="H621" s="242"/>
      <c r="I621"/>
      <c r="J621"/>
      <c r="K621"/>
      <c r="L621"/>
      <c r="M621"/>
    </row>
    <row r="622" spans="1:13">
      <c r="A622" s="1"/>
      <c r="B622" s="366"/>
      <c r="C622" s="2"/>
      <c r="D622" s="3"/>
      <c r="E622" s="4"/>
      <c r="F622"/>
      <c r="G622" s="242"/>
      <c r="H622" s="242"/>
      <c r="I622"/>
      <c r="J622"/>
      <c r="K622"/>
      <c r="L622"/>
      <c r="M622"/>
    </row>
    <row r="623" spans="1:13">
      <c r="A623" s="1"/>
      <c r="B623" s="366"/>
      <c r="C623" s="2"/>
      <c r="D623" s="3"/>
      <c r="E623" s="4"/>
      <c r="F623"/>
      <c r="G623" s="242"/>
      <c r="H623" s="242"/>
      <c r="I623"/>
      <c r="J623"/>
      <c r="K623"/>
      <c r="L623"/>
      <c r="M623"/>
    </row>
    <row r="624" spans="1:13">
      <c r="A624" s="1"/>
      <c r="B624" s="366"/>
      <c r="C624" s="2"/>
      <c r="D624" s="3"/>
      <c r="E624" s="4"/>
      <c r="F624"/>
      <c r="G624" s="242"/>
      <c r="H624" s="242"/>
      <c r="I624"/>
      <c r="J624"/>
      <c r="K624"/>
      <c r="L624"/>
      <c r="M624"/>
    </row>
    <row r="625" spans="1:13">
      <c r="A625" s="1"/>
      <c r="B625" s="366"/>
      <c r="C625" s="2"/>
      <c r="D625" s="3"/>
      <c r="E625" s="4"/>
      <c r="F625"/>
      <c r="G625" s="242"/>
      <c r="H625" s="242"/>
      <c r="I625"/>
      <c r="J625"/>
      <c r="K625"/>
      <c r="L625"/>
      <c r="M625"/>
    </row>
    <row r="626" spans="1:13">
      <c r="A626" s="1"/>
      <c r="B626" s="366"/>
      <c r="C626" s="2"/>
      <c r="D626" s="3"/>
      <c r="E626" s="4"/>
      <c r="F626"/>
      <c r="G626" s="242"/>
      <c r="H626" s="242"/>
      <c r="I626"/>
      <c r="J626"/>
      <c r="K626"/>
      <c r="L626"/>
      <c r="M626"/>
    </row>
    <row r="627" spans="1:13">
      <c r="A627" s="1"/>
      <c r="B627" s="366"/>
      <c r="C627" s="2"/>
      <c r="D627" s="3"/>
      <c r="E627" s="4"/>
      <c r="F627"/>
      <c r="G627" s="242"/>
      <c r="H627" s="242"/>
      <c r="I627"/>
      <c r="J627"/>
      <c r="K627"/>
      <c r="L627"/>
      <c r="M627"/>
    </row>
    <row r="628" spans="1:13">
      <c r="A628" s="1"/>
      <c r="B628" s="366"/>
      <c r="C628" s="2"/>
      <c r="D628" s="3"/>
      <c r="E628" s="4"/>
      <c r="F628"/>
      <c r="G628" s="242"/>
      <c r="H628" s="242"/>
      <c r="I628"/>
      <c r="J628"/>
      <c r="K628"/>
      <c r="L628"/>
      <c r="M628"/>
    </row>
    <row r="629" spans="1:13">
      <c r="A629" s="1"/>
      <c r="B629" s="366"/>
      <c r="C629" s="2"/>
      <c r="D629" s="3"/>
      <c r="E629" s="4"/>
      <c r="F629"/>
      <c r="G629" s="242"/>
      <c r="H629" s="242"/>
      <c r="I629"/>
      <c r="J629"/>
      <c r="K629"/>
      <c r="L629"/>
      <c r="M629"/>
    </row>
    <row r="630" spans="1:13">
      <c r="A630" s="1"/>
      <c r="B630" s="366"/>
      <c r="C630" s="2"/>
      <c r="D630" s="3"/>
      <c r="E630" s="4"/>
      <c r="F630"/>
      <c r="G630" s="242"/>
      <c r="H630" s="242"/>
      <c r="I630"/>
      <c r="J630"/>
      <c r="K630"/>
      <c r="L630"/>
      <c r="M630"/>
    </row>
    <row r="631" spans="1:13">
      <c r="A631" s="1"/>
      <c r="B631" s="366"/>
      <c r="C631" s="2"/>
      <c r="D631" s="3"/>
      <c r="E631" s="4"/>
      <c r="F631"/>
      <c r="G631" s="242"/>
      <c r="H631" s="242"/>
      <c r="I631"/>
      <c r="J631"/>
      <c r="K631"/>
      <c r="L631"/>
      <c r="M631"/>
    </row>
    <row r="632" spans="1:13">
      <c r="A632" s="1"/>
      <c r="B632" s="366"/>
      <c r="C632" s="2"/>
      <c r="D632" s="3"/>
      <c r="E632" s="4"/>
      <c r="F632"/>
      <c r="G632" s="242"/>
      <c r="H632" s="242"/>
      <c r="I632"/>
      <c r="J632"/>
      <c r="K632"/>
      <c r="L632"/>
      <c r="M632"/>
    </row>
    <row r="633" spans="1:13">
      <c r="A633" s="1"/>
      <c r="B633" s="366"/>
      <c r="C633" s="2"/>
      <c r="D633" s="3"/>
      <c r="E633" s="4"/>
      <c r="F633"/>
      <c r="G633" s="242"/>
      <c r="H633" s="242"/>
      <c r="I633"/>
      <c r="J633"/>
      <c r="K633"/>
      <c r="L633"/>
      <c r="M633"/>
    </row>
    <row r="634" spans="1:13">
      <c r="A634" s="1"/>
      <c r="B634" s="366"/>
      <c r="C634" s="2"/>
      <c r="D634" s="3"/>
      <c r="E634" s="4"/>
      <c r="F634"/>
      <c r="G634" s="242"/>
      <c r="H634" s="242"/>
      <c r="I634"/>
      <c r="J634"/>
      <c r="K634"/>
      <c r="L634"/>
      <c r="M634"/>
    </row>
    <row r="635" spans="1:13">
      <c r="A635" s="1"/>
      <c r="B635" s="366"/>
      <c r="C635" s="2"/>
      <c r="D635" s="3"/>
      <c r="E635" s="4"/>
      <c r="F635"/>
      <c r="G635" s="242"/>
      <c r="H635" s="242"/>
      <c r="I635"/>
      <c r="J635"/>
      <c r="K635"/>
      <c r="L635"/>
      <c r="M635"/>
    </row>
    <row r="636" spans="1:13">
      <c r="A636" s="1"/>
      <c r="B636" s="366"/>
      <c r="C636" s="2"/>
      <c r="D636" s="3"/>
      <c r="E636" s="4"/>
      <c r="F636"/>
      <c r="G636" s="242"/>
      <c r="H636" s="242"/>
      <c r="I636"/>
      <c r="J636"/>
      <c r="K636"/>
      <c r="L636"/>
      <c r="M636"/>
    </row>
    <row r="637" spans="1:13">
      <c r="A637" s="1"/>
      <c r="B637" s="366"/>
      <c r="C637" s="2"/>
      <c r="D637" s="3"/>
      <c r="E637" s="4"/>
      <c r="F637"/>
      <c r="G637" s="242"/>
      <c r="H637" s="242"/>
      <c r="I637"/>
      <c r="J637"/>
      <c r="K637"/>
      <c r="L637"/>
      <c r="M637"/>
    </row>
    <row r="638" spans="1:13">
      <c r="A638" s="1"/>
      <c r="B638" s="366"/>
      <c r="C638" s="2"/>
      <c r="D638" s="3"/>
      <c r="E638" s="4"/>
      <c r="F638"/>
      <c r="G638" s="242"/>
      <c r="H638" s="242"/>
      <c r="I638"/>
      <c r="J638"/>
      <c r="K638"/>
      <c r="L638"/>
      <c r="M638"/>
    </row>
    <row r="639" spans="1:13">
      <c r="A639" s="1"/>
      <c r="B639" s="366"/>
      <c r="C639" s="2"/>
      <c r="D639" s="3"/>
      <c r="E639" s="4"/>
      <c r="F639"/>
      <c r="G639" s="242"/>
      <c r="H639" s="242"/>
      <c r="I639"/>
      <c r="J639"/>
      <c r="K639"/>
      <c r="L639"/>
      <c r="M639"/>
    </row>
    <row r="640" spans="1:13">
      <c r="A640" s="1"/>
      <c r="B640" s="366"/>
      <c r="C640" s="2"/>
      <c r="D640" s="3"/>
      <c r="E640" s="4"/>
      <c r="F640"/>
      <c r="G640" s="242"/>
      <c r="H640" s="242"/>
      <c r="I640"/>
      <c r="J640"/>
      <c r="K640"/>
      <c r="L640"/>
      <c r="M640"/>
    </row>
    <row r="641" spans="1:13">
      <c r="A641" s="1"/>
      <c r="B641" s="366"/>
      <c r="C641" s="2"/>
      <c r="D641" s="3"/>
      <c r="E641" s="4"/>
      <c r="F641"/>
      <c r="G641" s="242"/>
      <c r="H641" s="242"/>
      <c r="I641"/>
      <c r="J641"/>
      <c r="K641"/>
      <c r="L641"/>
      <c r="M641"/>
    </row>
    <row r="642" spans="1:13">
      <c r="A642" s="1"/>
      <c r="B642" s="366"/>
      <c r="C642" s="2"/>
      <c r="D642" s="3"/>
      <c r="E642" s="4"/>
      <c r="F642"/>
      <c r="G642" s="242"/>
      <c r="H642" s="242"/>
      <c r="I642"/>
      <c r="J642"/>
      <c r="K642"/>
      <c r="L642"/>
      <c r="M642"/>
    </row>
    <row r="643" spans="1:13">
      <c r="A643" s="1"/>
      <c r="B643" s="366"/>
      <c r="C643" s="2"/>
      <c r="D643" s="3"/>
      <c r="E643" s="4"/>
      <c r="F643"/>
      <c r="G643" s="242"/>
      <c r="H643" s="242"/>
      <c r="I643"/>
      <c r="J643"/>
      <c r="K643"/>
      <c r="L643"/>
      <c r="M643"/>
    </row>
    <row r="644" spans="1:13">
      <c r="A644" s="1"/>
      <c r="B644" s="366"/>
      <c r="C644" s="2"/>
      <c r="D644" s="3"/>
      <c r="E644" s="4"/>
      <c r="F644"/>
      <c r="G644" s="242"/>
      <c r="H644" s="242"/>
      <c r="I644"/>
      <c r="J644"/>
      <c r="K644"/>
      <c r="L644"/>
      <c r="M644"/>
    </row>
    <row r="645" spans="1:13">
      <c r="A645" s="1"/>
      <c r="B645" s="366"/>
      <c r="C645" s="2"/>
      <c r="D645" s="3"/>
      <c r="E645" s="4"/>
      <c r="F645"/>
      <c r="G645" s="242"/>
      <c r="H645" s="242"/>
      <c r="I645"/>
      <c r="J645"/>
      <c r="K645"/>
      <c r="L645"/>
      <c r="M645"/>
    </row>
    <row r="646" spans="1:13">
      <c r="A646" s="1"/>
      <c r="B646" s="366"/>
      <c r="C646" s="2"/>
      <c r="D646" s="3"/>
      <c r="E646" s="4"/>
      <c r="F646"/>
      <c r="G646" s="242"/>
      <c r="H646" s="242"/>
      <c r="I646"/>
      <c r="J646"/>
      <c r="K646"/>
      <c r="L646"/>
      <c r="M646"/>
    </row>
    <row r="647" spans="1:13">
      <c r="A647" s="1"/>
      <c r="B647" s="366"/>
      <c r="C647" s="2"/>
      <c r="D647" s="3"/>
      <c r="E647" s="4"/>
      <c r="F647"/>
      <c r="G647" s="242"/>
      <c r="H647" s="242"/>
      <c r="I647"/>
      <c r="J647"/>
      <c r="K647"/>
      <c r="L647"/>
      <c r="M647"/>
    </row>
    <row r="648" spans="1:13">
      <c r="A648" s="1"/>
      <c r="B648" s="366"/>
      <c r="C648" s="2"/>
      <c r="D648" s="3"/>
      <c r="E648" s="4"/>
      <c r="F648"/>
      <c r="G648" s="242"/>
      <c r="H648" s="242"/>
      <c r="I648"/>
      <c r="J648"/>
      <c r="K648"/>
      <c r="L648"/>
      <c r="M648"/>
    </row>
    <row r="649" spans="1:13">
      <c r="A649" s="1"/>
      <c r="B649" s="366"/>
      <c r="C649" s="2"/>
      <c r="D649" s="3"/>
      <c r="E649" s="4"/>
      <c r="F649"/>
      <c r="G649" s="242"/>
      <c r="H649" s="242"/>
      <c r="I649"/>
      <c r="J649"/>
      <c r="K649"/>
      <c r="L649"/>
      <c r="M649"/>
    </row>
    <row r="650" spans="1:13">
      <c r="A650" s="1"/>
      <c r="B650" s="366"/>
      <c r="C650" s="2"/>
      <c r="D650" s="3"/>
      <c r="E650" s="4"/>
      <c r="F650"/>
      <c r="G650" s="242"/>
      <c r="H650" s="242"/>
      <c r="I650"/>
      <c r="J650"/>
      <c r="K650"/>
      <c r="L650"/>
      <c r="M650"/>
    </row>
    <row r="651" spans="1:13">
      <c r="A651" s="1"/>
      <c r="B651" s="366"/>
      <c r="C651" s="2"/>
      <c r="D651" s="3"/>
      <c r="E651" s="4"/>
      <c r="F651"/>
      <c r="G651" s="242"/>
      <c r="H651" s="242"/>
      <c r="I651"/>
      <c r="J651"/>
      <c r="K651"/>
      <c r="L651"/>
      <c r="M651"/>
    </row>
    <row r="652" spans="1:13">
      <c r="A652" s="1"/>
      <c r="B652" s="366"/>
      <c r="C652" s="2"/>
      <c r="D652" s="3"/>
      <c r="E652" s="4"/>
      <c r="F652"/>
      <c r="G652" s="242"/>
      <c r="H652" s="242"/>
      <c r="I652"/>
      <c r="J652"/>
      <c r="K652"/>
      <c r="L652"/>
      <c r="M652"/>
    </row>
    <row r="653" spans="1:13">
      <c r="A653" s="1"/>
      <c r="B653" s="366"/>
      <c r="C653" s="2"/>
      <c r="D653" s="3"/>
      <c r="E653" s="4"/>
      <c r="F653"/>
      <c r="G653" s="242"/>
      <c r="H653" s="242"/>
      <c r="I653"/>
      <c r="J653"/>
      <c r="K653"/>
      <c r="L653"/>
      <c r="M653"/>
    </row>
    <row r="654" spans="1:13">
      <c r="A654" s="1"/>
      <c r="B654" s="366"/>
      <c r="C654" s="2"/>
      <c r="D654" s="3"/>
      <c r="E654" s="4"/>
      <c r="F654"/>
      <c r="G654" s="242"/>
      <c r="H654" s="242"/>
      <c r="I654"/>
      <c r="J654"/>
      <c r="K654"/>
      <c r="L654"/>
      <c r="M654"/>
    </row>
    <row r="655" spans="1:13">
      <c r="A655" s="1"/>
      <c r="B655" s="366"/>
      <c r="C655" s="2"/>
      <c r="D655" s="3"/>
      <c r="E655" s="4"/>
      <c r="F655"/>
      <c r="G655" s="242"/>
      <c r="H655" s="242"/>
      <c r="I655"/>
      <c r="J655"/>
      <c r="K655"/>
      <c r="L655"/>
      <c r="M655"/>
    </row>
    <row r="656" spans="1:13">
      <c r="A656" s="1"/>
      <c r="B656" s="366"/>
      <c r="C656" s="2"/>
      <c r="D656" s="3"/>
      <c r="E656" s="4"/>
      <c r="F656"/>
      <c r="G656" s="242"/>
      <c r="H656" s="242"/>
      <c r="I656"/>
      <c r="J656"/>
      <c r="K656"/>
      <c r="L656"/>
      <c r="M656"/>
    </row>
    <row r="657" spans="1:13">
      <c r="A657" s="1"/>
      <c r="B657" s="366"/>
      <c r="C657" s="2"/>
      <c r="D657" s="3"/>
      <c r="E657" s="4"/>
      <c r="F657"/>
      <c r="G657" s="242"/>
      <c r="H657" s="242"/>
      <c r="I657"/>
      <c r="J657"/>
      <c r="K657"/>
      <c r="L657"/>
      <c r="M657"/>
    </row>
    <row r="658" spans="1:13">
      <c r="A658" s="1"/>
      <c r="B658" s="366"/>
      <c r="C658" s="2"/>
      <c r="D658" s="3"/>
      <c r="E658" s="4"/>
      <c r="F658"/>
      <c r="G658" s="242"/>
      <c r="H658" s="242"/>
      <c r="I658"/>
      <c r="J658"/>
      <c r="K658"/>
      <c r="L658"/>
      <c r="M658"/>
    </row>
    <row r="659" spans="1:13">
      <c r="A659" s="1"/>
      <c r="B659" s="366"/>
      <c r="C659" s="2"/>
      <c r="D659" s="3"/>
      <c r="E659" s="4"/>
      <c r="F659"/>
      <c r="G659" s="242"/>
      <c r="H659" s="242"/>
      <c r="I659"/>
      <c r="J659"/>
      <c r="K659"/>
      <c r="L659"/>
      <c r="M659"/>
    </row>
    <row r="660" spans="1:13">
      <c r="A660" s="1"/>
      <c r="B660" s="366"/>
      <c r="C660" s="2"/>
      <c r="D660" s="3"/>
      <c r="E660" s="4"/>
      <c r="F660"/>
      <c r="G660" s="242"/>
      <c r="H660" s="242"/>
      <c r="I660"/>
      <c r="J660"/>
      <c r="K660"/>
      <c r="L660"/>
      <c r="M660"/>
    </row>
    <row r="661" spans="1:13">
      <c r="A661" s="1"/>
      <c r="B661" s="366"/>
      <c r="C661" s="2"/>
      <c r="D661" s="3"/>
      <c r="E661" s="4"/>
      <c r="F661"/>
      <c r="G661" s="242"/>
      <c r="H661" s="242"/>
      <c r="I661"/>
      <c r="J661"/>
      <c r="K661"/>
      <c r="L661"/>
      <c r="M661"/>
    </row>
    <row r="662" spans="1:13">
      <c r="A662" s="1"/>
      <c r="B662" s="366"/>
      <c r="C662" s="2"/>
      <c r="D662" s="3"/>
      <c r="E662" s="4"/>
      <c r="F662"/>
      <c r="G662" s="242"/>
      <c r="H662" s="242"/>
      <c r="I662"/>
      <c r="J662"/>
      <c r="K662"/>
      <c r="L662"/>
      <c r="M662"/>
    </row>
    <row r="663" spans="1:13">
      <c r="A663" s="1"/>
      <c r="B663" s="366"/>
      <c r="C663" s="2"/>
      <c r="D663" s="3"/>
      <c r="E663" s="4"/>
      <c r="F663"/>
      <c r="G663" s="242"/>
      <c r="H663" s="242"/>
      <c r="I663"/>
      <c r="J663"/>
      <c r="K663"/>
      <c r="L663"/>
      <c r="M663"/>
    </row>
    <row r="664" spans="1:13">
      <c r="A664" s="1"/>
      <c r="B664" s="366"/>
      <c r="C664" s="2"/>
      <c r="D664" s="3"/>
      <c r="E664" s="4"/>
      <c r="F664"/>
      <c r="G664" s="242"/>
      <c r="H664" s="242"/>
      <c r="I664"/>
      <c r="J664"/>
      <c r="K664"/>
      <c r="L664"/>
      <c r="M664"/>
    </row>
    <row r="665" spans="1:13">
      <c r="A665" s="1"/>
      <c r="B665" s="366"/>
      <c r="C665" s="2"/>
      <c r="D665" s="3"/>
      <c r="E665" s="4"/>
      <c r="F665"/>
      <c r="G665" s="242"/>
      <c r="H665" s="242"/>
      <c r="I665"/>
      <c r="J665"/>
      <c r="K665"/>
      <c r="L665"/>
      <c r="M665"/>
    </row>
    <row r="666" spans="1:13">
      <c r="A666" s="1"/>
      <c r="B666" s="366"/>
      <c r="C666" s="2"/>
      <c r="D666" s="3"/>
      <c r="E666" s="4"/>
      <c r="F666"/>
      <c r="G666" s="242"/>
      <c r="H666" s="242"/>
      <c r="I666"/>
      <c r="J666"/>
      <c r="K666"/>
      <c r="L666"/>
      <c r="M666"/>
    </row>
    <row r="667" spans="1:13">
      <c r="A667" s="1"/>
      <c r="B667" s="366"/>
      <c r="C667" s="2"/>
      <c r="D667" s="3"/>
      <c r="E667" s="4"/>
      <c r="F667"/>
      <c r="G667" s="242"/>
      <c r="H667" s="242"/>
      <c r="I667"/>
      <c r="J667"/>
      <c r="K667"/>
      <c r="L667"/>
      <c r="M667"/>
    </row>
    <row r="668" spans="1:13">
      <c r="A668" s="1"/>
      <c r="B668" s="366"/>
      <c r="C668" s="2"/>
      <c r="D668" s="3"/>
      <c r="E668" s="4"/>
      <c r="F668"/>
      <c r="G668" s="242"/>
      <c r="H668" s="242"/>
      <c r="I668"/>
      <c r="J668"/>
      <c r="K668"/>
      <c r="L668"/>
      <c r="M668"/>
    </row>
    <row r="669" spans="1:13">
      <c r="A669" s="1"/>
      <c r="B669" s="366"/>
      <c r="C669" s="2"/>
      <c r="D669" s="3"/>
      <c r="E669" s="4"/>
      <c r="F669"/>
      <c r="G669" s="242"/>
      <c r="H669" s="242"/>
      <c r="I669"/>
      <c r="J669"/>
      <c r="K669"/>
      <c r="L669"/>
      <c r="M669"/>
    </row>
    <row r="670" spans="1:13">
      <c r="A670" s="1"/>
      <c r="B670" s="366"/>
      <c r="C670" s="2"/>
      <c r="D670" s="3"/>
      <c r="E670" s="4"/>
      <c r="F670"/>
      <c r="G670" s="242"/>
      <c r="H670" s="242"/>
      <c r="I670"/>
      <c r="J670"/>
      <c r="K670"/>
      <c r="L670"/>
      <c r="M670"/>
    </row>
    <row r="671" spans="1:13">
      <c r="A671" s="1"/>
      <c r="B671" s="366"/>
      <c r="C671" s="2"/>
      <c r="D671" s="3"/>
      <c r="E671" s="4"/>
      <c r="F671"/>
      <c r="G671" s="242"/>
      <c r="H671" s="242"/>
      <c r="I671"/>
      <c r="J671"/>
      <c r="K671"/>
      <c r="L671"/>
      <c r="M671"/>
    </row>
    <row r="672" spans="1:13">
      <c r="A672" s="1"/>
      <c r="B672" s="366"/>
      <c r="C672" s="2"/>
      <c r="D672" s="3"/>
      <c r="E672" s="4"/>
      <c r="F672"/>
      <c r="G672" s="242"/>
      <c r="H672" s="242"/>
      <c r="I672"/>
      <c r="J672"/>
      <c r="K672"/>
      <c r="L672"/>
      <c r="M672"/>
    </row>
    <row r="673" spans="1:13">
      <c r="A673" s="1"/>
      <c r="B673" s="366"/>
      <c r="C673" s="2"/>
      <c r="D673" s="3"/>
      <c r="E673" s="4"/>
      <c r="F673"/>
      <c r="G673" s="242"/>
      <c r="H673" s="242"/>
      <c r="I673"/>
      <c r="J673"/>
      <c r="K673"/>
      <c r="L673"/>
      <c r="M673"/>
    </row>
    <row r="674" spans="1:13">
      <c r="A674" s="1"/>
      <c r="B674" s="366"/>
      <c r="C674" s="2"/>
      <c r="D674" s="3"/>
      <c r="E674" s="4"/>
      <c r="F674"/>
      <c r="G674" s="242"/>
      <c r="H674" s="242"/>
      <c r="I674"/>
      <c r="J674"/>
      <c r="K674"/>
      <c r="L674"/>
      <c r="M674"/>
    </row>
    <row r="675" spans="1:13">
      <c r="A675" s="1"/>
      <c r="B675" s="366"/>
      <c r="C675" s="2"/>
      <c r="D675" s="3"/>
      <c r="E675" s="4"/>
      <c r="F675"/>
      <c r="G675" s="242"/>
      <c r="H675" s="242"/>
      <c r="I675"/>
      <c r="J675"/>
      <c r="K675"/>
      <c r="L675"/>
      <c r="M675"/>
    </row>
    <row r="676" spans="1:13">
      <c r="A676" s="1"/>
      <c r="B676" s="366"/>
      <c r="C676" s="2"/>
      <c r="D676" s="3"/>
      <c r="E676" s="4"/>
      <c r="F676"/>
      <c r="G676" s="242"/>
      <c r="H676" s="242"/>
      <c r="I676"/>
      <c r="J676"/>
      <c r="K676"/>
      <c r="L676"/>
      <c r="M676"/>
    </row>
    <row r="677" spans="1:13">
      <c r="A677" s="1"/>
      <c r="B677" s="366"/>
      <c r="C677" s="2"/>
      <c r="D677" s="3"/>
      <c r="E677" s="4"/>
      <c r="F677"/>
      <c r="G677" s="242"/>
      <c r="H677" s="242"/>
      <c r="I677"/>
      <c r="J677"/>
      <c r="K677"/>
      <c r="L677"/>
      <c r="M677"/>
    </row>
    <row r="678" spans="1:13">
      <c r="A678" s="1"/>
      <c r="B678" s="366"/>
      <c r="C678" s="2"/>
      <c r="D678" s="3"/>
      <c r="E678" s="4"/>
      <c r="F678"/>
      <c r="G678" s="242"/>
      <c r="H678" s="242"/>
      <c r="I678"/>
      <c r="J678"/>
      <c r="K678"/>
      <c r="L678"/>
      <c r="M678"/>
    </row>
    <row r="679" spans="1:13">
      <c r="A679" s="1"/>
      <c r="B679" s="366"/>
      <c r="C679" s="2"/>
      <c r="D679" s="3"/>
      <c r="E679" s="4"/>
      <c r="F679"/>
      <c r="G679" s="242"/>
      <c r="H679" s="242"/>
      <c r="I679"/>
      <c r="J679"/>
      <c r="K679"/>
      <c r="L679"/>
      <c r="M679"/>
    </row>
    <row r="680" spans="1:13">
      <c r="A680" s="1"/>
      <c r="B680" s="366"/>
      <c r="C680" s="2"/>
      <c r="D680" s="3"/>
      <c r="E680" s="4"/>
      <c r="F680"/>
      <c r="G680" s="242"/>
      <c r="H680" s="242"/>
      <c r="I680"/>
      <c r="J680"/>
      <c r="K680"/>
      <c r="L680"/>
      <c r="M680"/>
    </row>
    <row r="681" spans="1:13">
      <c r="A681" s="1"/>
      <c r="B681" s="366"/>
      <c r="C681" s="2"/>
      <c r="D681" s="3"/>
      <c r="E681" s="4"/>
      <c r="F681"/>
      <c r="G681" s="242"/>
      <c r="H681" s="242"/>
      <c r="I681"/>
      <c r="J681"/>
      <c r="K681"/>
      <c r="L681"/>
      <c r="M681"/>
    </row>
    <row r="682" spans="1:13">
      <c r="A682" s="1"/>
      <c r="B682" s="366"/>
      <c r="C682" s="2"/>
      <c r="D682" s="3"/>
      <c r="E682" s="4"/>
      <c r="F682"/>
      <c r="G682" s="242"/>
      <c r="H682" s="242"/>
      <c r="I682"/>
      <c r="J682"/>
      <c r="K682"/>
      <c r="L682"/>
      <c r="M682"/>
    </row>
    <row r="683" spans="1:13">
      <c r="A683" s="1"/>
      <c r="B683" s="366"/>
      <c r="C683" s="2"/>
      <c r="D683" s="3"/>
      <c r="E683" s="4"/>
      <c r="F683"/>
      <c r="G683" s="242"/>
      <c r="H683" s="242"/>
      <c r="I683"/>
      <c r="J683"/>
      <c r="K683"/>
      <c r="L683"/>
      <c r="M683"/>
    </row>
    <row r="684" spans="1:13">
      <c r="A684" s="1"/>
      <c r="B684" s="366"/>
      <c r="C684" s="2"/>
      <c r="D684" s="3"/>
      <c r="E684" s="4"/>
      <c r="F684"/>
      <c r="G684" s="242"/>
      <c r="H684" s="242"/>
      <c r="I684"/>
      <c r="J684"/>
      <c r="K684"/>
      <c r="L684"/>
      <c r="M684"/>
    </row>
    <row r="685" spans="1:13">
      <c r="A685" s="1"/>
      <c r="B685" s="366"/>
      <c r="C685" s="2"/>
      <c r="D685" s="3"/>
      <c r="E685" s="4"/>
      <c r="F685"/>
      <c r="G685" s="242"/>
      <c r="H685" s="242"/>
      <c r="I685"/>
      <c r="J685"/>
      <c r="K685"/>
      <c r="L685"/>
      <c r="M685"/>
    </row>
    <row r="686" spans="1:13">
      <c r="A686" s="1"/>
      <c r="B686" s="366"/>
      <c r="C686" s="2"/>
      <c r="D686" s="3"/>
      <c r="E686" s="4"/>
      <c r="F686"/>
      <c r="G686" s="242"/>
      <c r="H686" s="242"/>
      <c r="I686"/>
      <c r="J686"/>
      <c r="K686"/>
      <c r="L686"/>
      <c r="M686"/>
    </row>
    <row r="687" spans="1:13">
      <c r="A687" s="1"/>
      <c r="B687" s="366"/>
      <c r="C687" s="2"/>
      <c r="D687" s="3"/>
      <c r="E687" s="4"/>
      <c r="F687"/>
      <c r="G687" s="242"/>
      <c r="H687" s="242"/>
      <c r="I687"/>
      <c r="J687"/>
      <c r="K687"/>
      <c r="L687"/>
      <c r="M687"/>
    </row>
    <row r="688" spans="1:13">
      <c r="A688" s="1"/>
      <c r="B688" s="366"/>
      <c r="C688" s="2"/>
      <c r="D688" s="3"/>
      <c r="E688" s="4"/>
      <c r="F688"/>
      <c r="G688" s="242"/>
      <c r="H688" s="242"/>
      <c r="I688"/>
      <c r="J688"/>
      <c r="K688"/>
      <c r="L688"/>
      <c r="M688"/>
    </row>
    <row r="689" spans="1:13">
      <c r="A689" s="1"/>
      <c r="B689" s="366"/>
      <c r="C689" s="2"/>
      <c r="D689" s="3"/>
      <c r="E689" s="4"/>
      <c r="F689"/>
      <c r="G689" s="242"/>
      <c r="H689" s="242"/>
      <c r="I689"/>
      <c r="J689"/>
      <c r="K689"/>
      <c r="L689"/>
      <c r="M689"/>
    </row>
    <row r="690" spans="1:13">
      <c r="A690" s="1"/>
      <c r="B690" s="366"/>
      <c r="C690" s="2"/>
      <c r="D690" s="3"/>
      <c r="E690" s="4"/>
      <c r="F690"/>
      <c r="G690" s="242"/>
      <c r="H690" s="242"/>
      <c r="I690"/>
      <c r="J690"/>
      <c r="K690"/>
      <c r="L690"/>
      <c r="M690"/>
    </row>
    <row r="691" spans="1:13">
      <c r="A691" s="1"/>
      <c r="B691" s="366"/>
      <c r="C691" s="2"/>
      <c r="D691" s="3"/>
      <c r="E691" s="4"/>
      <c r="F691"/>
      <c r="G691" s="242"/>
      <c r="H691" s="242"/>
      <c r="I691"/>
      <c r="J691"/>
      <c r="K691"/>
      <c r="L691"/>
      <c r="M691"/>
    </row>
    <row r="692" spans="1:13">
      <c r="A692" s="1"/>
      <c r="B692" s="366"/>
      <c r="C692" s="2"/>
      <c r="D692" s="3"/>
      <c r="E692" s="4"/>
      <c r="F692"/>
      <c r="G692" s="242"/>
      <c r="H692" s="242"/>
      <c r="I692"/>
      <c r="J692"/>
      <c r="K692"/>
      <c r="L692"/>
      <c r="M692"/>
    </row>
    <row r="693" spans="1:13">
      <c r="A693" s="1"/>
      <c r="B693" s="366"/>
      <c r="C693" s="2"/>
      <c r="D693" s="3"/>
      <c r="E693" s="4"/>
      <c r="F693"/>
      <c r="G693" s="242"/>
      <c r="H693" s="242"/>
      <c r="I693"/>
      <c r="J693"/>
      <c r="K693"/>
      <c r="L693"/>
      <c r="M693"/>
    </row>
    <row r="694" spans="1:13">
      <c r="A694" s="1"/>
      <c r="B694" s="366"/>
      <c r="C694" s="2"/>
      <c r="D694" s="3"/>
      <c r="E694" s="4"/>
      <c r="F694"/>
      <c r="G694" s="242"/>
      <c r="H694" s="242"/>
      <c r="I694"/>
      <c r="J694"/>
      <c r="K694"/>
      <c r="L694"/>
      <c r="M694"/>
    </row>
    <row r="695" spans="1:13">
      <c r="A695" s="1"/>
      <c r="B695" s="366"/>
      <c r="C695" s="2"/>
      <c r="D695" s="3"/>
      <c r="E695" s="4"/>
      <c r="F695"/>
      <c r="G695" s="242"/>
      <c r="H695" s="242"/>
      <c r="I695"/>
      <c r="J695"/>
      <c r="K695"/>
      <c r="L695"/>
      <c r="M695"/>
    </row>
    <row r="696" spans="1:13">
      <c r="A696" s="1"/>
      <c r="B696" s="366"/>
      <c r="C696" s="2"/>
      <c r="D696" s="3"/>
      <c r="E696" s="4"/>
      <c r="F696"/>
      <c r="G696" s="242"/>
      <c r="H696" s="242"/>
      <c r="I696"/>
      <c r="J696"/>
      <c r="K696"/>
      <c r="L696"/>
      <c r="M696"/>
    </row>
    <row r="697" spans="1:13">
      <c r="A697" s="1"/>
      <c r="B697" s="366"/>
      <c r="C697" s="2"/>
      <c r="D697" s="3"/>
      <c r="E697" s="4"/>
      <c r="F697"/>
      <c r="G697" s="242"/>
      <c r="H697" s="242"/>
      <c r="I697"/>
      <c r="J697"/>
      <c r="K697"/>
      <c r="L697"/>
      <c r="M697"/>
    </row>
    <row r="698" spans="1:13">
      <c r="A698" s="1"/>
      <c r="B698" s="366"/>
      <c r="C698" s="2"/>
      <c r="D698" s="3"/>
      <c r="E698" s="4"/>
      <c r="F698"/>
      <c r="G698" s="242"/>
      <c r="H698" s="242"/>
      <c r="I698"/>
      <c r="J698"/>
      <c r="K698"/>
      <c r="L698"/>
      <c r="M698"/>
    </row>
    <row r="699" spans="1:13">
      <c r="A699" s="1"/>
      <c r="B699" s="366"/>
      <c r="C699" s="2"/>
      <c r="D699" s="3"/>
      <c r="E699" s="4"/>
      <c r="F699"/>
      <c r="G699" s="242"/>
      <c r="H699" s="242"/>
      <c r="I699"/>
      <c r="J699"/>
      <c r="K699"/>
      <c r="L699"/>
      <c r="M699"/>
    </row>
    <row r="700" spans="1:13">
      <c r="A700" s="1"/>
      <c r="B700" s="366"/>
      <c r="C700" s="2"/>
      <c r="D700" s="3"/>
      <c r="E700" s="4"/>
      <c r="F700"/>
      <c r="G700" s="242"/>
      <c r="H700" s="242"/>
      <c r="I700"/>
      <c r="J700"/>
      <c r="K700"/>
      <c r="L700"/>
      <c r="M700"/>
    </row>
    <row r="701" spans="1:13">
      <c r="A701" s="1"/>
      <c r="B701" s="366"/>
      <c r="C701" s="2"/>
      <c r="D701" s="3"/>
      <c r="E701" s="4"/>
      <c r="F701"/>
      <c r="G701" s="242"/>
      <c r="H701" s="242"/>
      <c r="I701"/>
      <c r="J701"/>
      <c r="K701"/>
      <c r="L701"/>
      <c r="M701"/>
    </row>
    <row r="702" spans="1:13">
      <c r="A702" s="1"/>
      <c r="B702" s="366"/>
      <c r="C702" s="2"/>
      <c r="D702" s="3"/>
      <c r="E702" s="4"/>
      <c r="F702"/>
      <c r="G702" s="242"/>
      <c r="H702" s="242"/>
      <c r="I702"/>
      <c r="J702"/>
      <c r="K702"/>
      <c r="L702"/>
      <c r="M702"/>
    </row>
    <row r="703" spans="1:13">
      <c r="A703" s="1"/>
      <c r="B703" s="366"/>
      <c r="C703" s="2"/>
      <c r="D703" s="3"/>
      <c r="E703" s="4"/>
      <c r="F703"/>
      <c r="G703" s="242"/>
      <c r="H703" s="242"/>
      <c r="I703"/>
      <c r="J703"/>
      <c r="K703"/>
      <c r="L703"/>
      <c r="M703"/>
    </row>
    <row r="704" spans="1:13">
      <c r="A704" s="1"/>
      <c r="B704" s="366"/>
      <c r="C704" s="2"/>
      <c r="D704" s="3"/>
      <c r="E704" s="4"/>
      <c r="F704"/>
      <c r="G704" s="242"/>
      <c r="H704" s="242"/>
      <c r="I704"/>
      <c r="J704"/>
      <c r="K704"/>
      <c r="L704"/>
      <c r="M704"/>
    </row>
    <row r="705" spans="1:13">
      <c r="A705" s="1"/>
      <c r="B705" s="366"/>
      <c r="C705" s="2"/>
      <c r="D705" s="3"/>
      <c r="E705" s="4"/>
      <c r="F705"/>
      <c r="G705" s="242"/>
      <c r="H705" s="242"/>
      <c r="I705"/>
      <c r="J705"/>
      <c r="K705"/>
      <c r="L705"/>
      <c r="M705"/>
    </row>
    <row r="706" spans="1:13">
      <c r="A706" s="1"/>
      <c r="B706" s="366"/>
      <c r="C706" s="2"/>
      <c r="D706" s="3"/>
      <c r="E706" s="4"/>
      <c r="F706"/>
      <c r="G706" s="242"/>
      <c r="H706" s="242"/>
      <c r="I706"/>
      <c r="J706"/>
      <c r="K706"/>
      <c r="L706"/>
      <c r="M706"/>
    </row>
    <row r="707" spans="1:13">
      <c r="A707" s="1"/>
      <c r="B707" s="366"/>
      <c r="C707" s="2"/>
      <c r="D707" s="3"/>
      <c r="E707" s="4"/>
      <c r="F707"/>
      <c r="G707" s="242"/>
      <c r="H707" s="242"/>
      <c r="I707"/>
      <c r="J707"/>
      <c r="K707"/>
      <c r="L707"/>
      <c r="M707"/>
    </row>
    <row r="708" spans="1:13">
      <c r="A708" s="1"/>
      <c r="B708" s="366"/>
      <c r="C708" s="2"/>
      <c r="D708" s="3"/>
      <c r="E708" s="4"/>
      <c r="F708"/>
      <c r="G708" s="242"/>
      <c r="H708" s="242"/>
      <c r="I708"/>
      <c r="J708"/>
      <c r="K708"/>
      <c r="L708"/>
      <c r="M708"/>
    </row>
    <row r="709" spans="1:13">
      <c r="A709" s="1"/>
      <c r="B709" s="366"/>
      <c r="C709" s="2"/>
      <c r="D709" s="3"/>
      <c r="E709" s="4"/>
      <c r="F709"/>
      <c r="G709" s="242"/>
      <c r="H709" s="242"/>
      <c r="I709"/>
      <c r="J709"/>
      <c r="K709"/>
      <c r="L709"/>
      <c r="M709"/>
    </row>
    <row r="710" spans="1:13">
      <c r="A710" s="1"/>
      <c r="B710" s="366"/>
      <c r="C710" s="2"/>
      <c r="D710" s="3"/>
      <c r="E710" s="4"/>
      <c r="F710"/>
      <c r="G710" s="242"/>
      <c r="H710" s="242"/>
      <c r="I710"/>
      <c r="J710"/>
      <c r="K710"/>
      <c r="L710"/>
      <c r="M710"/>
    </row>
    <row r="711" spans="1:13">
      <c r="A711" s="1"/>
      <c r="B711" s="366"/>
      <c r="C711" s="2"/>
      <c r="D711" s="3"/>
      <c r="E711" s="4"/>
      <c r="F711"/>
      <c r="G711" s="242"/>
      <c r="H711" s="242"/>
      <c r="I711"/>
      <c r="J711"/>
      <c r="K711"/>
      <c r="L711"/>
      <c r="M711"/>
    </row>
    <row r="712" spans="1:13">
      <c r="A712" s="1"/>
      <c r="B712" s="366"/>
      <c r="C712" s="2"/>
      <c r="D712" s="3"/>
      <c r="E712" s="4"/>
      <c r="F712"/>
      <c r="G712" s="242"/>
      <c r="H712" s="242"/>
      <c r="I712"/>
      <c r="J712"/>
      <c r="K712"/>
      <c r="L712"/>
      <c r="M712"/>
    </row>
    <row r="713" spans="1:13">
      <c r="A713" s="1"/>
      <c r="B713" s="366"/>
      <c r="C713" s="2"/>
      <c r="D713" s="3"/>
      <c r="E713" s="4"/>
      <c r="F713"/>
      <c r="G713" s="242"/>
      <c r="H713" s="242"/>
      <c r="I713"/>
      <c r="J713"/>
      <c r="K713"/>
      <c r="L713"/>
      <c r="M713"/>
    </row>
    <row r="714" spans="1:13">
      <c r="A714" s="1"/>
      <c r="B714" s="366"/>
      <c r="C714" s="2"/>
      <c r="D714" s="3"/>
      <c r="E714" s="4"/>
      <c r="F714"/>
      <c r="G714" s="242"/>
      <c r="H714" s="242"/>
      <c r="I714"/>
      <c r="J714"/>
      <c r="K714"/>
      <c r="L714"/>
      <c r="M714"/>
    </row>
    <row r="715" spans="1:13">
      <c r="A715" s="1"/>
      <c r="B715" s="366"/>
      <c r="C715" s="2"/>
      <c r="D715" s="3"/>
      <c r="E715" s="4"/>
      <c r="F715"/>
      <c r="G715" s="242"/>
      <c r="H715" s="242"/>
      <c r="I715"/>
      <c r="J715"/>
      <c r="K715"/>
      <c r="L715"/>
      <c r="M715"/>
    </row>
    <row r="716" spans="1:13">
      <c r="A716" s="1"/>
      <c r="B716" s="366"/>
      <c r="C716" s="2"/>
      <c r="D716" s="3"/>
      <c r="E716" s="4"/>
      <c r="F716"/>
      <c r="G716" s="242"/>
      <c r="H716" s="242"/>
      <c r="I716"/>
      <c r="J716"/>
      <c r="K716"/>
      <c r="L716"/>
      <c r="M716"/>
    </row>
    <row r="717" spans="1:13">
      <c r="A717" s="1"/>
      <c r="B717" s="366"/>
      <c r="C717" s="2"/>
      <c r="D717" s="3"/>
      <c r="E717" s="4"/>
      <c r="F717"/>
      <c r="G717" s="242"/>
      <c r="H717" s="242"/>
      <c r="I717"/>
      <c r="J717"/>
      <c r="K717"/>
      <c r="L717"/>
      <c r="M717"/>
    </row>
    <row r="718" spans="1:13">
      <c r="A718" s="1"/>
      <c r="B718" s="366"/>
      <c r="C718" s="2"/>
      <c r="D718" s="3"/>
      <c r="E718" s="4"/>
      <c r="F718"/>
      <c r="G718" s="242"/>
      <c r="H718" s="242"/>
      <c r="I718"/>
      <c r="J718"/>
      <c r="K718"/>
      <c r="L718"/>
      <c r="M718"/>
    </row>
    <row r="719" spans="1:13">
      <c r="A719" s="1"/>
      <c r="B719" s="366"/>
      <c r="C719" s="2"/>
      <c r="D719" s="3"/>
      <c r="E719" s="4"/>
      <c r="F719"/>
      <c r="G719" s="242"/>
      <c r="H719" s="242"/>
      <c r="I719"/>
      <c r="J719"/>
      <c r="K719"/>
      <c r="L719"/>
      <c r="M719"/>
    </row>
    <row r="720" spans="1:13">
      <c r="A720" s="1"/>
      <c r="B720" s="366"/>
      <c r="C720" s="2"/>
      <c r="D720" s="3"/>
      <c r="E720" s="4"/>
      <c r="F720"/>
      <c r="G720" s="242"/>
      <c r="H720" s="242"/>
      <c r="I720"/>
      <c r="J720"/>
      <c r="K720"/>
      <c r="L720"/>
      <c r="M720"/>
    </row>
    <row r="721" spans="1:13">
      <c r="A721" s="1"/>
      <c r="B721" s="366"/>
      <c r="C721" s="2"/>
      <c r="D721" s="3"/>
      <c r="E721" s="4"/>
      <c r="F721"/>
      <c r="G721" s="242"/>
      <c r="H721" s="242"/>
      <c r="I721"/>
      <c r="J721"/>
      <c r="K721"/>
      <c r="L721"/>
      <c r="M721"/>
    </row>
    <row r="722" spans="1:13">
      <c r="A722" s="1"/>
      <c r="B722" s="366"/>
      <c r="C722" s="2"/>
      <c r="D722" s="3"/>
      <c r="E722" s="4"/>
      <c r="F722"/>
      <c r="G722" s="242"/>
      <c r="H722" s="242"/>
      <c r="I722"/>
      <c r="J722"/>
      <c r="K722"/>
      <c r="L722"/>
      <c r="M722"/>
    </row>
    <row r="723" spans="1:13">
      <c r="A723" s="1"/>
      <c r="B723" s="366"/>
      <c r="C723" s="2"/>
      <c r="D723" s="3"/>
      <c r="E723" s="4"/>
      <c r="F723"/>
      <c r="G723" s="242"/>
      <c r="H723" s="242"/>
      <c r="I723"/>
      <c r="J723"/>
      <c r="K723"/>
      <c r="L723"/>
      <c r="M723"/>
    </row>
    <row r="724" spans="1:13">
      <c r="A724" s="1"/>
      <c r="B724" s="366"/>
      <c r="C724" s="2"/>
      <c r="D724" s="3"/>
      <c r="E724" s="4"/>
      <c r="F724"/>
      <c r="G724" s="242"/>
      <c r="H724" s="242"/>
      <c r="I724"/>
      <c r="J724"/>
      <c r="K724"/>
      <c r="L724"/>
      <c r="M724"/>
    </row>
    <row r="725" spans="1:13">
      <c r="A725" s="1"/>
      <c r="B725" s="366"/>
      <c r="C725" s="2"/>
      <c r="D725" s="3"/>
      <c r="E725" s="4"/>
      <c r="F725"/>
      <c r="G725" s="242"/>
      <c r="H725" s="242"/>
      <c r="I725"/>
      <c r="J725"/>
      <c r="K725"/>
      <c r="L725"/>
      <c r="M725"/>
    </row>
    <row r="726" spans="1:13">
      <c r="A726" s="1"/>
      <c r="B726" s="366"/>
      <c r="C726" s="2"/>
      <c r="D726" s="3"/>
      <c r="E726" s="4"/>
      <c r="F726"/>
      <c r="G726" s="242"/>
      <c r="H726" s="242"/>
      <c r="I726"/>
      <c r="J726"/>
      <c r="K726"/>
      <c r="L726"/>
      <c r="M726"/>
    </row>
    <row r="727" spans="1:13">
      <c r="A727" s="1"/>
      <c r="B727" s="366"/>
      <c r="C727" s="2"/>
      <c r="D727" s="3"/>
      <c r="E727" s="4"/>
      <c r="F727"/>
      <c r="G727" s="242"/>
      <c r="H727" s="242"/>
      <c r="I727"/>
      <c r="J727"/>
      <c r="K727"/>
      <c r="L727"/>
      <c r="M727"/>
    </row>
    <row r="728" spans="1:13">
      <c r="A728" s="1"/>
      <c r="B728" s="366"/>
      <c r="C728" s="2"/>
      <c r="D728" s="3"/>
      <c r="E728" s="4"/>
      <c r="F728"/>
      <c r="G728" s="242"/>
      <c r="H728" s="242"/>
      <c r="I728"/>
      <c r="J728"/>
      <c r="K728"/>
      <c r="L728"/>
      <c r="M728"/>
    </row>
    <row r="729" spans="1:13">
      <c r="A729" s="1"/>
      <c r="B729" s="366"/>
      <c r="C729" s="2"/>
      <c r="D729" s="3"/>
      <c r="E729" s="4"/>
      <c r="F729"/>
      <c r="G729" s="242"/>
      <c r="H729" s="242"/>
      <c r="I729"/>
      <c r="J729"/>
      <c r="K729"/>
      <c r="L729"/>
      <c r="M729"/>
    </row>
    <row r="730" spans="1:13">
      <c r="A730" s="1"/>
      <c r="B730" s="366"/>
      <c r="C730" s="2"/>
      <c r="D730" s="3"/>
      <c r="E730" s="4"/>
      <c r="F730"/>
      <c r="G730" s="242"/>
      <c r="H730" s="242"/>
      <c r="I730"/>
      <c r="J730"/>
      <c r="K730"/>
      <c r="L730"/>
      <c r="M730"/>
    </row>
    <row r="731" spans="1:13">
      <c r="A731" s="1"/>
      <c r="B731" s="366"/>
      <c r="C731" s="2"/>
      <c r="D731" s="3"/>
      <c r="E731" s="4"/>
      <c r="F731"/>
      <c r="G731" s="242"/>
      <c r="H731" s="242"/>
      <c r="I731"/>
      <c r="J731"/>
      <c r="K731"/>
      <c r="L731"/>
      <c r="M731"/>
    </row>
    <row r="732" spans="1:13">
      <c r="A732" s="1"/>
      <c r="B732" s="366"/>
      <c r="C732" s="2"/>
      <c r="D732" s="3"/>
      <c r="E732" s="4"/>
      <c r="F732"/>
      <c r="G732" s="242"/>
      <c r="H732" s="242"/>
      <c r="I732"/>
      <c r="J732"/>
      <c r="K732"/>
      <c r="L732"/>
      <c r="M732"/>
    </row>
    <row r="733" spans="1:13">
      <c r="A733" s="1"/>
      <c r="B733" s="366"/>
      <c r="C733" s="2"/>
      <c r="D733" s="3"/>
      <c r="E733" s="4"/>
      <c r="F733"/>
      <c r="G733" s="242"/>
      <c r="H733" s="242"/>
      <c r="I733"/>
      <c r="J733"/>
      <c r="K733"/>
      <c r="L733"/>
      <c r="M733"/>
    </row>
    <row r="734" spans="1:13">
      <c r="A734" s="1"/>
      <c r="B734" s="366"/>
      <c r="C734" s="2"/>
      <c r="D734" s="3"/>
      <c r="E734" s="4"/>
      <c r="F734"/>
      <c r="G734" s="242"/>
      <c r="H734" s="242"/>
      <c r="I734"/>
      <c r="J734"/>
      <c r="K734"/>
      <c r="L734"/>
      <c r="M734"/>
    </row>
    <row r="735" spans="1:13">
      <c r="A735" s="1"/>
      <c r="B735" s="366"/>
      <c r="C735" s="2"/>
      <c r="D735" s="3"/>
      <c r="E735" s="4"/>
      <c r="F735"/>
      <c r="G735" s="242"/>
      <c r="H735" s="242"/>
      <c r="I735"/>
      <c r="J735"/>
      <c r="K735"/>
      <c r="L735"/>
      <c r="M735"/>
    </row>
    <row r="736" spans="1:13">
      <c r="A736" s="1"/>
      <c r="B736" s="366"/>
      <c r="C736" s="2"/>
      <c r="D736" s="3"/>
      <c r="E736" s="4"/>
      <c r="F736"/>
      <c r="G736" s="242"/>
      <c r="H736" s="242"/>
      <c r="I736"/>
      <c r="J736"/>
      <c r="K736"/>
      <c r="L736"/>
      <c r="M736"/>
    </row>
    <row r="737" spans="1:13">
      <c r="A737" s="1"/>
      <c r="B737" s="366"/>
      <c r="C737" s="2"/>
      <c r="D737" s="3"/>
      <c r="E737" s="4"/>
      <c r="F737"/>
      <c r="G737" s="242"/>
      <c r="H737" s="242"/>
      <c r="I737"/>
      <c r="J737"/>
      <c r="K737"/>
      <c r="L737"/>
      <c r="M737"/>
    </row>
    <row r="738" spans="1:13">
      <c r="A738" s="1"/>
      <c r="B738" s="366"/>
      <c r="C738" s="2"/>
      <c r="D738" s="3"/>
      <c r="E738" s="4"/>
      <c r="F738"/>
      <c r="G738" s="242"/>
      <c r="H738" s="242"/>
      <c r="I738"/>
      <c r="J738"/>
      <c r="K738"/>
      <c r="L738"/>
      <c r="M738"/>
    </row>
    <row r="739" spans="1:13">
      <c r="A739" s="1"/>
      <c r="B739" s="366"/>
      <c r="C739" s="2"/>
      <c r="D739" s="3"/>
      <c r="E739" s="4"/>
      <c r="F739"/>
      <c r="G739" s="242"/>
      <c r="H739" s="242"/>
      <c r="I739"/>
      <c r="J739"/>
      <c r="K739"/>
      <c r="L739"/>
      <c r="M739"/>
    </row>
    <row r="740" spans="1:13">
      <c r="A740" s="1"/>
      <c r="B740" s="366"/>
      <c r="C740" s="2"/>
      <c r="D740" s="3"/>
      <c r="E740" s="4"/>
      <c r="F740"/>
      <c r="G740" s="242"/>
      <c r="H740" s="242"/>
      <c r="I740"/>
      <c r="J740"/>
      <c r="K740"/>
      <c r="L740"/>
      <c r="M740"/>
    </row>
    <row r="741" spans="1:13">
      <c r="A741" s="1"/>
      <c r="B741" s="366"/>
      <c r="C741" s="2"/>
      <c r="D741" s="3"/>
      <c r="E741" s="4"/>
      <c r="F741"/>
      <c r="G741" s="242"/>
      <c r="H741" s="242"/>
      <c r="I741"/>
      <c r="J741"/>
      <c r="K741"/>
      <c r="L741"/>
      <c r="M741"/>
    </row>
    <row r="742" spans="1:13">
      <c r="A742" s="1"/>
      <c r="B742" s="366"/>
      <c r="C742" s="2"/>
      <c r="D742" s="3"/>
      <c r="E742" s="4"/>
      <c r="F742"/>
      <c r="G742" s="242"/>
      <c r="H742" s="242"/>
      <c r="I742"/>
      <c r="J742"/>
      <c r="K742"/>
      <c r="L742"/>
      <c r="M742"/>
    </row>
    <row r="743" spans="1:13">
      <c r="A743" s="1"/>
      <c r="B743" s="366"/>
      <c r="C743" s="2"/>
      <c r="D743" s="3"/>
      <c r="E743" s="4"/>
      <c r="F743"/>
      <c r="G743" s="242"/>
      <c r="H743" s="242"/>
      <c r="I743"/>
      <c r="J743"/>
      <c r="K743"/>
      <c r="L743"/>
      <c r="M743"/>
    </row>
    <row r="744" spans="1:13">
      <c r="A744" s="1"/>
      <c r="B744" s="366"/>
      <c r="C744" s="2"/>
      <c r="D744" s="3"/>
      <c r="E744" s="4"/>
      <c r="F744"/>
      <c r="G744" s="242"/>
      <c r="H744" s="242"/>
      <c r="I744"/>
      <c r="J744"/>
      <c r="K744"/>
      <c r="L744"/>
      <c r="M744"/>
    </row>
    <row r="745" spans="1:13">
      <c r="A745" s="1"/>
      <c r="B745" s="366"/>
      <c r="C745" s="2"/>
      <c r="D745" s="3"/>
      <c r="E745" s="4"/>
      <c r="F745"/>
      <c r="G745" s="242"/>
      <c r="H745" s="242"/>
      <c r="I745"/>
      <c r="J745"/>
      <c r="K745"/>
      <c r="L745"/>
      <c r="M745"/>
    </row>
    <row r="746" spans="1:13">
      <c r="A746" s="1"/>
      <c r="B746" s="366"/>
      <c r="C746" s="2"/>
      <c r="D746" s="3"/>
      <c r="E746" s="4"/>
      <c r="F746"/>
      <c r="G746" s="242"/>
      <c r="H746" s="242"/>
      <c r="I746"/>
      <c r="J746"/>
      <c r="K746"/>
      <c r="L746"/>
      <c r="M746"/>
    </row>
    <row r="747" spans="1:13">
      <c r="A747" s="1"/>
      <c r="B747" s="366"/>
      <c r="C747" s="2"/>
      <c r="D747" s="3"/>
      <c r="E747"/>
      <c r="F747"/>
      <c r="G747" s="242"/>
      <c r="H747" s="242"/>
      <c r="I747"/>
      <c r="J747"/>
      <c r="K747"/>
      <c r="L747"/>
      <c r="M747"/>
    </row>
    <row r="748" spans="1:13">
      <c r="A748" s="1"/>
      <c r="B748" s="366"/>
      <c r="C748" s="2"/>
      <c r="D748" s="3"/>
      <c r="E748"/>
      <c r="F748"/>
      <c r="G748" s="242"/>
      <c r="H748" s="242"/>
      <c r="I748"/>
      <c r="J748"/>
      <c r="K748"/>
      <c r="L748"/>
      <c r="M748"/>
    </row>
    <row r="749" spans="1:13">
      <c r="A749" s="1"/>
      <c r="B749" s="366"/>
      <c r="C749" s="2"/>
      <c r="D749" s="3"/>
      <c r="E749"/>
      <c r="F749"/>
      <c r="G749" s="242"/>
      <c r="H749" s="242"/>
      <c r="I749"/>
      <c r="J749"/>
      <c r="K749"/>
      <c r="L749"/>
      <c r="M749"/>
    </row>
    <row r="750" spans="1:13">
      <c r="A750" s="1"/>
      <c r="B750" s="366"/>
      <c r="C750" s="2"/>
      <c r="D750" s="3"/>
      <c r="E750"/>
      <c r="F750"/>
      <c r="G750" s="242"/>
      <c r="H750" s="242"/>
      <c r="I750"/>
      <c r="J750"/>
      <c r="K750"/>
      <c r="L750"/>
      <c r="M750"/>
    </row>
    <row r="751" spans="1:13">
      <c r="A751" s="1"/>
      <c r="B751" s="366"/>
      <c r="C751" s="2"/>
      <c r="D751" s="3"/>
      <c r="E751"/>
      <c r="F751"/>
      <c r="G751" s="242"/>
      <c r="H751" s="242"/>
      <c r="I751"/>
      <c r="J751"/>
      <c r="K751"/>
      <c r="L751"/>
      <c r="M751"/>
    </row>
    <row r="752" spans="1:13">
      <c r="A752" s="1"/>
      <c r="B752" s="366"/>
      <c r="C752" s="2"/>
      <c r="D752" s="3"/>
      <c r="E752"/>
      <c r="F752"/>
      <c r="G752" s="242"/>
      <c r="H752" s="242"/>
      <c r="I752"/>
      <c r="J752"/>
      <c r="K752"/>
      <c r="L752"/>
      <c r="M752"/>
    </row>
    <row r="753" spans="1:13">
      <c r="A753" s="1"/>
      <c r="B753" s="366"/>
      <c r="C753" s="2"/>
      <c r="D753" s="3"/>
      <c r="E753"/>
      <c r="F753"/>
      <c r="G753" s="242"/>
      <c r="H753" s="242"/>
      <c r="I753"/>
      <c r="J753"/>
      <c r="K753"/>
      <c r="L753"/>
      <c r="M753"/>
    </row>
    <row r="754" spans="1:13">
      <c r="A754" s="1"/>
      <c r="B754" s="366"/>
      <c r="C754" s="2"/>
      <c r="D754" s="3"/>
      <c r="E754"/>
      <c r="F754"/>
      <c r="G754" s="242"/>
      <c r="H754" s="242"/>
      <c r="I754"/>
      <c r="J754"/>
      <c r="K754"/>
      <c r="L754"/>
      <c r="M754"/>
    </row>
    <row r="755" spans="1:13">
      <c r="A755" s="1"/>
      <c r="B755" s="366"/>
      <c r="C755" s="2"/>
      <c r="D755" s="3"/>
      <c r="E755"/>
      <c r="F755"/>
      <c r="G755" s="242"/>
      <c r="H755" s="242"/>
      <c r="I755"/>
      <c r="J755"/>
      <c r="K755"/>
      <c r="L755"/>
      <c r="M755"/>
    </row>
    <row r="756" spans="1:13">
      <c r="A756" s="1"/>
      <c r="B756" s="366"/>
      <c r="C756" s="2"/>
      <c r="D756" s="3"/>
      <c r="E756"/>
      <c r="F756"/>
      <c r="G756" s="242"/>
      <c r="H756" s="242"/>
      <c r="I756"/>
      <c r="J756"/>
      <c r="K756"/>
      <c r="L756"/>
      <c r="M756"/>
    </row>
    <row r="757" spans="1:13">
      <c r="A757" s="1"/>
      <c r="B757" s="366"/>
      <c r="C757" s="2"/>
      <c r="D757" s="3"/>
      <c r="E757"/>
      <c r="F757"/>
      <c r="G757" s="242"/>
      <c r="H757" s="242"/>
      <c r="I757"/>
      <c r="J757"/>
      <c r="K757"/>
      <c r="L757"/>
      <c r="M757"/>
    </row>
    <row r="758" spans="1:13">
      <c r="A758" s="1"/>
      <c r="B758" s="366"/>
      <c r="C758" s="2"/>
      <c r="D758" s="3"/>
      <c r="E758"/>
      <c r="F758"/>
      <c r="G758" s="242"/>
      <c r="H758" s="242"/>
      <c r="I758"/>
      <c r="J758"/>
      <c r="K758"/>
      <c r="L758"/>
      <c r="M758"/>
    </row>
    <row r="759" spans="1:13">
      <c r="A759" s="1"/>
      <c r="B759" s="366"/>
      <c r="C759" s="2"/>
      <c r="D759" s="3"/>
      <c r="E759"/>
      <c r="F759"/>
      <c r="G759" s="242"/>
      <c r="H759" s="242"/>
      <c r="I759"/>
      <c r="J759"/>
      <c r="K759"/>
      <c r="L759"/>
      <c r="M759"/>
    </row>
    <row r="760" spans="1:13">
      <c r="A760" s="1"/>
      <c r="B760" s="366"/>
      <c r="C760" s="2"/>
      <c r="D760" s="3"/>
      <c r="E760"/>
      <c r="F760"/>
      <c r="G760" s="242"/>
      <c r="H760" s="242"/>
      <c r="I760"/>
      <c r="J760"/>
      <c r="K760"/>
      <c r="L760"/>
      <c r="M760"/>
    </row>
    <row r="761" spans="1:13">
      <c r="A761" s="1"/>
      <c r="B761" s="366"/>
      <c r="C761" s="2"/>
      <c r="D761" s="3"/>
      <c r="E761"/>
      <c r="F761"/>
      <c r="G761" s="242"/>
      <c r="H761" s="242"/>
      <c r="I761"/>
      <c r="J761"/>
      <c r="K761"/>
      <c r="L761"/>
      <c r="M761"/>
    </row>
    <row r="762" spans="1:13">
      <c r="A762" s="1"/>
      <c r="B762" s="366"/>
      <c r="C762" s="2"/>
      <c r="D762" s="3"/>
      <c r="E762"/>
      <c r="F762"/>
      <c r="G762" s="242"/>
      <c r="H762" s="242"/>
      <c r="I762"/>
      <c r="J762"/>
      <c r="K762"/>
      <c r="L762"/>
      <c r="M762"/>
    </row>
    <row r="763" spans="1:13">
      <c r="A763" s="1"/>
      <c r="B763" s="366"/>
      <c r="C763" s="2"/>
      <c r="D763" s="3"/>
      <c r="E763"/>
      <c r="F763"/>
      <c r="G763" s="242"/>
      <c r="H763" s="242"/>
      <c r="I763"/>
      <c r="J763"/>
      <c r="K763"/>
      <c r="L763"/>
      <c r="M763"/>
    </row>
    <row r="764" spans="1:13">
      <c r="A764" s="1"/>
      <c r="B764" s="366"/>
      <c r="C764" s="2"/>
      <c r="D764" s="3"/>
      <c r="E764"/>
      <c r="F764"/>
      <c r="G764" s="242"/>
      <c r="H764" s="242"/>
      <c r="I764"/>
      <c r="J764"/>
      <c r="K764"/>
      <c r="L764"/>
      <c r="M764"/>
    </row>
    <row r="765" spans="1:13">
      <c r="A765" s="1"/>
      <c r="B765" s="366"/>
      <c r="C765" s="2"/>
      <c r="D765" s="3"/>
      <c r="E765"/>
      <c r="F765"/>
      <c r="G765" s="242"/>
      <c r="H765" s="242"/>
      <c r="I765"/>
      <c r="J765"/>
      <c r="K765"/>
      <c r="L765"/>
      <c r="M765"/>
    </row>
    <row r="766" spans="1:13">
      <c r="A766" s="1"/>
      <c r="B766" s="366"/>
      <c r="C766" s="2"/>
      <c r="D766" s="3"/>
      <c r="E766"/>
      <c r="F766"/>
      <c r="G766" s="242"/>
      <c r="H766" s="242"/>
      <c r="I766"/>
      <c r="J766"/>
      <c r="K766"/>
      <c r="L766"/>
      <c r="M766"/>
    </row>
    <row r="767" spans="1:13">
      <c r="A767" s="1"/>
      <c r="B767" s="366"/>
      <c r="C767" s="2"/>
      <c r="D767" s="3"/>
      <c r="E767"/>
      <c r="F767"/>
      <c r="G767" s="242"/>
      <c r="H767" s="242"/>
      <c r="I767"/>
      <c r="J767"/>
      <c r="K767"/>
      <c r="L767"/>
      <c r="M767"/>
    </row>
    <row r="768" spans="1:13">
      <c r="A768" s="1"/>
      <c r="B768" s="366"/>
      <c r="C768" s="2"/>
      <c r="D768" s="3"/>
      <c r="E768"/>
      <c r="F768"/>
      <c r="G768" s="242"/>
      <c r="H768" s="242"/>
      <c r="I768"/>
      <c r="J768"/>
      <c r="K768"/>
      <c r="L768"/>
      <c r="M768"/>
    </row>
    <row r="769" spans="1:13">
      <c r="A769" s="1"/>
      <c r="B769" s="366"/>
      <c r="C769" s="2"/>
      <c r="D769" s="3"/>
      <c r="E769"/>
      <c r="F769"/>
      <c r="G769" s="242"/>
      <c r="H769" s="242"/>
      <c r="I769"/>
      <c r="J769"/>
      <c r="K769"/>
      <c r="L769"/>
      <c r="M769"/>
    </row>
    <row r="770" spans="1:13">
      <c r="A770" s="1"/>
      <c r="B770" s="366"/>
      <c r="C770" s="2"/>
      <c r="D770" s="3"/>
      <c r="E770"/>
      <c r="F770"/>
      <c r="G770" s="242"/>
      <c r="H770" s="242"/>
      <c r="I770"/>
      <c r="J770"/>
      <c r="K770"/>
      <c r="L770"/>
      <c r="M770"/>
    </row>
    <row r="771" spans="1:13">
      <c r="A771" s="1"/>
      <c r="B771" s="366"/>
      <c r="C771" s="2"/>
      <c r="D771" s="3"/>
      <c r="E771"/>
      <c r="F771"/>
      <c r="G771" s="242"/>
      <c r="H771" s="242"/>
      <c r="I771"/>
      <c r="J771"/>
      <c r="K771"/>
      <c r="L771"/>
      <c r="M771"/>
    </row>
    <row r="772" spans="1:13">
      <c r="A772" s="1"/>
      <c r="B772" s="366"/>
      <c r="C772" s="2"/>
      <c r="D772" s="3"/>
      <c r="E772"/>
      <c r="F772"/>
      <c r="G772" s="242"/>
      <c r="H772" s="242"/>
      <c r="I772"/>
      <c r="J772"/>
      <c r="K772"/>
      <c r="L772"/>
      <c r="M772"/>
    </row>
    <row r="773" spans="1:13">
      <c r="A773" s="1"/>
      <c r="B773" s="366"/>
      <c r="C773" s="2"/>
      <c r="D773" s="3"/>
      <c r="E773"/>
      <c r="F773"/>
      <c r="G773" s="242"/>
      <c r="H773" s="242"/>
      <c r="I773"/>
      <c r="J773"/>
      <c r="K773"/>
      <c r="L773"/>
      <c r="M773"/>
    </row>
    <row r="774" spans="1:13">
      <c r="A774" s="1"/>
      <c r="B774" s="366"/>
      <c r="C774" s="2"/>
      <c r="D774" s="3"/>
      <c r="E774"/>
      <c r="F774"/>
      <c r="G774" s="242"/>
      <c r="H774" s="242"/>
      <c r="I774"/>
      <c r="J774"/>
      <c r="K774"/>
      <c r="L774"/>
      <c r="M774"/>
    </row>
    <row r="775" spans="1:13">
      <c r="A775" s="1"/>
      <c r="B775" s="366"/>
      <c r="C775" s="2"/>
      <c r="D775" s="3"/>
      <c r="E775"/>
      <c r="F775"/>
      <c r="G775" s="242"/>
      <c r="H775" s="242"/>
      <c r="I775"/>
      <c r="J775"/>
      <c r="K775"/>
      <c r="L775"/>
      <c r="M775"/>
    </row>
    <row r="776" spans="1:13">
      <c r="A776" s="1"/>
      <c r="B776" s="366"/>
      <c r="C776" s="2"/>
      <c r="D776" s="3"/>
      <c r="E776"/>
      <c r="F776"/>
      <c r="G776" s="242"/>
      <c r="H776" s="242"/>
      <c r="I776"/>
      <c r="J776"/>
      <c r="K776"/>
      <c r="L776"/>
      <c r="M776"/>
    </row>
    <row r="777" spans="1:13">
      <c r="A777" s="1"/>
      <c r="B777" s="366"/>
      <c r="C777" s="2"/>
      <c r="D777" s="3"/>
      <c r="E777"/>
      <c r="F777"/>
      <c r="G777" s="242"/>
      <c r="H777" s="242"/>
      <c r="I777"/>
      <c r="J777"/>
      <c r="K777"/>
      <c r="L777"/>
      <c r="M777"/>
    </row>
    <row r="778" spans="1:13">
      <c r="A778" s="1"/>
      <c r="B778" s="366"/>
      <c r="C778" s="2"/>
      <c r="D778" s="3"/>
      <c r="E778"/>
      <c r="F778"/>
      <c r="G778" s="242"/>
      <c r="H778" s="242"/>
      <c r="I778"/>
      <c r="J778"/>
      <c r="K778"/>
      <c r="L778"/>
      <c r="M778"/>
    </row>
    <row r="779" spans="1:13">
      <c r="A779" s="1"/>
      <c r="B779" s="366"/>
      <c r="C779" s="2"/>
      <c r="D779" s="3"/>
      <c r="E779"/>
      <c r="F779"/>
      <c r="G779" s="242"/>
      <c r="H779" s="242"/>
      <c r="I779"/>
      <c r="J779"/>
      <c r="K779"/>
      <c r="L779"/>
      <c r="M779"/>
    </row>
    <row r="780" spans="1:13">
      <c r="A780" s="1"/>
      <c r="B780" s="366"/>
      <c r="C780" s="2"/>
      <c r="D780" s="3"/>
      <c r="E780"/>
      <c r="F780"/>
      <c r="G780" s="242"/>
      <c r="H780" s="242"/>
      <c r="I780"/>
      <c r="J780"/>
      <c r="K780"/>
      <c r="L780"/>
      <c r="M780"/>
    </row>
    <row r="781" spans="1:13">
      <c r="A781" s="1"/>
      <c r="B781" s="366"/>
      <c r="C781" s="2"/>
      <c r="D781" s="3"/>
      <c r="E781"/>
      <c r="F781"/>
      <c r="G781" s="242"/>
      <c r="H781" s="242"/>
      <c r="I781"/>
      <c r="J781"/>
      <c r="K781"/>
      <c r="L781"/>
      <c r="M781"/>
    </row>
    <row r="782" spans="1:13">
      <c r="A782" s="1"/>
      <c r="B782" s="366"/>
      <c r="C782" s="2"/>
      <c r="D782" s="3"/>
      <c r="E782"/>
      <c r="F782"/>
      <c r="G782" s="242"/>
      <c r="H782" s="242"/>
      <c r="I782"/>
      <c r="J782"/>
      <c r="K782"/>
      <c r="L782"/>
      <c r="M782"/>
    </row>
    <row r="783" spans="1:13">
      <c r="A783" s="1"/>
      <c r="B783" s="366"/>
      <c r="C783" s="2"/>
      <c r="D783" s="3"/>
      <c r="E783"/>
      <c r="F783"/>
      <c r="G783" s="242"/>
      <c r="H783" s="242"/>
      <c r="I783"/>
      <c r="J783"/>
      <c r="K783"/>
      <c r="L783"/>
      <c r="M783"/>
    </row>
    <row r="784" spans="1:13">
      <c r="A784" s="1"/>
      <c r="B784" s="366"/>
      <c r="C784" s="2"/>
      <c r="D784" s="3"/>
      <c r="E784"/>
      <c r="F784"/>
      <c r="G784" s="242"/>
      <c r="H784" s="242"/>
      <c r="I784"/>
      <c r="J784"/>
      <c r="K784"/>
      <c r="L784"/>
      <c r="M784"/>
    </row>
    <row r="785" spans="1:13">
      <c r="A785" s="1"/>
      <c r="B785" s="366"/>
      <c r="C785" s="2"/>
      <c r="D785" s="3"/>
      <c r="E785"/>
      <c r="F785"/>
      <c r="G785" s="242"/>
      <c r="H785" s="242"/>
      <c r="I785"/>
      <c r="J785"/>
      <c r="K785"/>
      <c r="L785"/>
      <c r="M785"/>
    </row>
    <row r="786" spans="1:13">
      <c r="A786" s="1"/>
      <c r="B786" s="366"/>
      <c r="C786" s="2"/>
      <c r="D786" s="3"/>
      <c r="E786"/>
      <c r="F786"/>
      <c r="G786" s="242"/>
      <c r="H786" s="242"/>
      <c r="I786"/>
      <c r="J786"/>
      <c r="K786"/>
      <c r="L786"/>
      <c r="M786"/>
    </row>
    <row r="787" spans="1:13">
      <c r="A787" s="1"/>
      <c r="B787" s="366"/>
      <c r="C787" s="2"/>
      <c r="D787" s="3"/>
      <c r="E787"/>
      <c r="F787"/>
      <c r="G787" s="242"/>
      <c r="H787" s="242"/>
      <c r="I787"/>
      <c r="J787"/>
      <c r="K787"/>
      <c r="L787"/>
      <c r="M787"/>
    </row>
    <row r="788" spans="1:13">
      <c r="A788" s="1"/>
      <c r="B788" s="366"/>
      <c r="C788" s="2"/>
      <c r="D788" s="3"/>
      <c r="E788"/>
      <c r="F788"/>
      <c r="G788" s="242"/>
      <c r="H788" s="242"/>
      <c r="I788"/>
      <c r="J788"/>
      <c r="K788"/>
      <c r="L788"/>
      <c r="M788"/>
    </row>
    <row r="789" spans="1:13">
      <c r="A789" s="1"/>
      <c r="B789" s="366"/>
      <c r="C789" s="2"/>
      <c r="D789" s="3"/>
      <c r="E789"/>
      <c r="F789"/>
      <c r="G789" s="242"/>
      <c r="H789" s="242"/>
      <c r="I789"/>
      <c r="J789"/>
      <c r="K789"/>
      <c r="L789"/>
      <c r="M789"/>
    </row>
    <row r="790" spans="1:13">
      <c r="A790" s="1"/>
      <c r="B790" s="366"/>
      <c r="C790" s="2"/>
      <c r="D790" s="3"/>
      <c r="E790"/>
      <c r="F790"/>
      <c r="G790" s="242"/>
      <c r="H790" s="242"/>
      <c r="I790"/>
      <c r="J790"/>
      <c r="K790"/>
      <c r="L790"/>
      <c r="M790"/>
    </row>
    <row r="791" spans="1:13">
      <c r="A791" s="1"/>
      <c r="B791" s="366"/>
      <c r="C791" s="2"/>
      <c r="D791" s="3"/>
      <c r="E791"/>
      <c r="F791"/>
      <c r="G791" s="242"/>
      <c r="H791" s="242"/>
      <c r="I791"/>
      <c r="J791"/>
      <c r="K791"/>
      <c r="L791"/>
      <c r="M791"/>
    </row>
    <row r="792" spans="1:13">
      <c r="A792" s="1"/>
      <c r="B792" s="366"/>
      <c r="C792" s="2"/>
      <c r="D792" s="3"/>
      <c r="E792"/>
      <c r="F792"/>
      <c r="G792" s="242"/>
      <c r="H792" s="242"/>
      <c r="I792"/>
      <c r="J792"/>
      <c r="K792"/>
      <c r="L792"/>
      <c r="M792"/>
    </row>
    <row r="793" spans="1:13">
      <c r="A793" s="1"/>
      <c r="B793" s="366"/>
      <c r="C793" s="2"/>
      <c r="D793" s="3"/>
      <c r="E793"/>
      <c r="F793"/>
      <c r="G793" s="242"/>
      <c r="H793" s="242"/>
      <c r="I793"/>
      <c r="J793"/>
      <c r="K793"/>
      <c r="L793"/>
      <c r="M793"/>
    </row>
    <row r="794" spans="1:13">
      <c r="A794" s="1"/>
      <c r="B794" s="366"/>
      <c r="C794" s="2"/>
      <c r="D794" s="3"/>
      <c r="E794"/>
      <c r="F794"/>
      <c r="G794" s="242"/>
      <c r="H794" s="242"/>
      <c r="I794"/>
      <c r="J794"/>
      <c r="K794"/>
      <c r="L794"/>
      <c r="M794"/>
    </row>
    <row r="795" spans="1:13">
      <c r="A795" s="1"/>
      <c r="B795" s="366"/>
      <c r="C795" s="2"/>
      <c r="D795" s="3"/>
      <c r="E795"/>
      <c r="F795"/>
      <c r="G795" s="242"/>
      <c r="H795" s="242"/>
      <c r="I795"/>
      <c r="J795"/>
      <c r="K795"/>
      <c r="L795"/>
      <c r="M795"/>
    </row>
    <row r="796" spans="1:13">
      <c r="A796" s="1"/>
      <c r="B796" s="366"/>
      <c r="C796" s="2"/>
      <c r="D796" s="3"/>
      <c r="E796"/>
      <c r="F796"/>
      <c r="G796" s="242"/>
      <c r="H796" s="242"/>
      <c r="I796"/>
      <c r="J796"/>
      <c r="K796"/>
      <c r="L796"/>
      <c r="M796"/>
    </row>
    <row r="797" spans="1:13">
      <c r="A797" s="1"/>
      <c r="B797" s="366"/>
      <c r="C797" s="2"/>
      <c r="D797" s="3"/>
      <c r="E797"/>
      <c r="F797"/>
      <c r="G797" s="242"/>
      <c r="H797" s="242"/>
      <c r="I797"/>
      <c r="J797"/>
      <c r="K797"/>
      <c r="L797"/>
      <c r="M797"/>
    </row>
    <row r="798" spans="1:13">
      <c r="A798" s="1"/>
      <c r="B798" s="366"/>
      <c r="C798" s="2"/>
      <c r="D798" s="3"/>
      <c r="E798"/>
      <c r="F798"/>
      <c r="G798" s="242"/>
      <c r="H798" s="242"/>
      <c r="I798"/>
      <c r="J798"/>
      <c r="K798"/>
      <c r="L798"/>
      <c r="M798"/>
    </row>
    <row r="799" spans="1:13">
      <c r="A799" s="1"/>
      <c r="B799" s="366"/>
      <c r="C799" s="2"/>
      <c r="D799" s="3"/>
      <c r="E799"/>
      <c r="F799"/>
      <c r="G799" s="242"/>
      <c r="H799" s="242"/>
      <c r="I799"/>
      <c r="J799"/>
      <c r="K799"/>
      <c r="L799"/>
      <c r="M799"/>
    </row>
    <row r="800" spans="1:13">
      <c r="A800" s="1"/>
      <c r="B800" s="366"/>
      <c r="C800" s="2"/>
      <c r="D800" s="3"/>
      <c r="E800"/>
      <c r="F800"/>
      <c r="G800" s="242"/>
      <c r="H800" s="242"/>
      <c r="I800"/>
      <c r="J800"/>
      <c r="K800"/>
      <c r="L800"/>
      <c r="M800"/>
    </row>
    <row r="801" spans="1:13">
      <c r="A801" s="1"/>
      <c r="B801" s="366"/>
      <c r="C801" s="2"/>
      <c r="D801" s="3"/>
      <c r="E801"/>
      <c r="F801"/>
      <c r="G801" s="242"/>
      <c r="H801" s="242"/>
      <c r="I801"/>
      <c r="J801"/>
      <c r="K801"/>
      <c r="L801"/>
      <c r="M801"/>
    </row>
    <row r="802" spans="1:13">
      <c r="A802" s="1"/>
      <c r="B802" s="366"/>
      <c r="C802" s="2"/>
      <c r="D802" s="3"/>
      <c r="E802"/>
      <c r="F802"/>
      <c r="G802" s="242"/>
      <c r="H802" s="242"/>
      <c r="I802"/>
      <c r="J802"/>
      <c r="K802"/>
      <c r="L802"/>
      <c r="M802"/>
    </row>
    <row r="803" spans="1:13">
      <c r="A803" s="1"/>
      <c r="B803" s="366"/>
      <c r="C803" s="2"/>
      <c r="D803" s="3"/>
      <c r="E803"/>
      <c r="F803"/>
      <c r="G803" s="242"/>
      <c r="H803" s="242"/>
      <c r="I803"/>
      <c r="J803"/>
      <c r="K803"/>
      <c r="L803"/>
      <c r="M803"/>
    </row>
    <row r="804" spans="1:13">
      <c r="A804" s="1"/>
      <c r="B804" s="366"/>
      <c r="C804" s="2"/>
      <c r="D804" s="3"/>
      <c r="E804"/>
      <c r="F804"/>
      <c r="G804" s="242"/>
      <c r="H804" s="242"/>
      <c r="I804"/>
      <c r="J804"/>
      <c r="K804"/>
      <c r="L804"/>
      <c r="M804"/>
    </row>
    <row r="805" spans="1:13">
      <c r="A805" s="1"/>
      <c r="B805" s="366"/>
      <c r="C805" s="2"/>
      <c r="D805" s="3"/>
      <c r="E805"/>
      <c r="F805"/>
      <c r="G805" s="242"/>
      <c r="H805" s="242"/>
      <c r="I805"/>
      <c r="J805"/>
      <c r="K805"/>
      <c r="L805"/>
      <c r="M805"/>
    </row>
    <row r="806" spans="1:13">
      <c r="A806" s="1"/>
      <c r="B806" s="366"/>
      <c r="C806" s="2"/>
      <c r="D806" s="3"/>
      <c r="E806"/>
      <c r="F806"/>
      <c r="G806" s="242"/>
      <c r="H806" s="242"/>
      <c r="I806"/>
      <c r="J806"/>
      <c r="K806"/>
      <c r="L806"/>
      <c r="M806"/>
    </row>
    <row r="807" spans="1:13">
      <c r="A807" s="1"/>
      <c r="B807" s="366"/>
      <c r="C807" s="2"/>
      <c r="D807" s="3"/>
      <c r="E807"/>
      <c r="F807"/>
      <c r="G807" s="242"/>
      <c r="H807" s="242"/>
      <c r="I807"/>
      <c r="J807"/>
      <c r="K807"/>
      <c r="L807"/>
      <c r="M807"/>
    </row>
    <row r="808" spans="1:13">
      <c r="A808" s="1"/>
      <c r="B808" s="366"/>
      <c r="C808" s="2"/>
      <c r="D808" s="3"/>
      <c r="E808"/>
      <c r="F808"/>
      <c r="G808" s="242"/>
      <c r="H808" s="242"/>
      <c r="I808"/>
      <c r="J808"/>
      <c r="K808"/>
      <c r="L808"/>
      <c r="M808"/>
    </row>
    <row r="809" spans="1:13">
      <c r="A809" s="1"/>
      <c r="B809" s="366"/>
      <c r="C809" s="2"/>
      <c r="D809" s="3"/>
      <c r="E809"/>
      <c r="F809"/>
      <c r="G809" s="242"/>
      <c r="H809" s="242"/>
      <c r="I809"/>
      <c r="J809"/>
      <c r="K809"/>
      <c r="L809"/>
      <c r="M809"/>
    </row>
    <row r="810" spans="1:13">
      <c r="A810" s="1"/>
      <c r="B810" s="366"/>
      <c r="C810" s="2"/>
      <c r="D810" s="3"/>
      <c r="E810"/>
      <c r="F810"/>
      <c r="G810" s="242"/>
      <c r="H810" s="242"/>
      <c r="I810"/>
      <c r="J810"/>
      <c r="K810"/>
      <c r="L810"/>
      <c r="M810"/>
    </row>
    <row r="811" spans="1:13">
      <c r="A811" s="1"/>
      <c r="B811" s="366"/>
      <c r="C811" s="2"/>
      <c r="D811" s="3"/>
      <c r="E811"/>
      <c r="F811"/>
      <c r="G811" s="242"/>
      <c r="H811" s="242"/>
      <c r="I811"/>
      <c r="J811"/>
      <c r="K811"/>
      <c r="L811"/>
      <c r="M811"/>
    </row>
    <row r="812" spans="1:13">
      <c r="A812" s="1"/>
      <c r="B812" s="366"/>
      <c r="C812" s="2"/>
      <c r="D812" s="3"/>
      <c r="E812"/>
      <c r="F812"/>
      <c r="G812" s="242"/>
      <c r="H812" s="242"/>
      <c r="I812"/>
      <c r="J812"/>
      <c r="K812"/>
      <c r="L812"/>
      <c r="M812"/>
    </row>
    <row r="813" spans="1:13">
      <c r="A813" s="1"/>
      <c r="B813" s="366"/>
      <c r="C813" s="2"/>
      <c r="D813" s="3"/>
      <c r="E813"/>
      <c r="F813"/>
      <c r="G813" s="242"/>
      <c r="H813" s="242"/>
      <c r="I813"/>
      <c r="J813"/>
      <c r="K813"/>
      <c r="L813"/>
      <c r="M813"/>
    </row>
    <row r="814" spans="1:13">
      <c r="A814" s="1"/>
      <c r="B814" s="366"/>
      <c r="C814" s="2"/>
      <c r="D814" s="3"/>
      <c r="E814"/>
      <c r="F814"/>
      <c r="G814" s="242"/>
      <c r="H814" s="242"/>
      <c r="I814"/>
      <c r="J814"/>
      <c r="K814"/>
      <c r="L814"/>
      <c r="M814"/>
    </row>
    <row r="815" spans="1:13">
      <c r="A815" s="1"/>
      <c r="B815" s="366"/>
      <c r="C815" s="2"/>
      <c r="D815" s="3"/>
      <c r="E815"/>
      <c r="F815"/>
      <c r="G815" s="242"/>
      <c r="H815" s="242"/>
      <c r="I815"/>
      <c r="J815"/>
      <c r="K815"/>
      <c r="L815"/>
      <c r="M815"/>
    </row>
    <row r="816" spans="1:13">
      <c r="A816" s="1"/>
      <c r="B816" s="366"/>
      <c r="C816" s="2"/>
      <c r="D816" s="3"/>
      <c r="E816"/>
      <c r="F816"/>
      <c r="G816" s="242"/>
      <c r="H816" s="242"/>
      <c r="I816"/>
      <c r="J816"/>
      <c r="K816"/>
      <c r="L816"/>
      <c r="M816"/>
    </row>
    <row r="817" spans="1:13">
      <c r="A817" s="1"/>
      <c r="B817" s="366"/>
      <c r="C817" s="2"/>
      <c r="D817" s="3"/>
      <c r="E817"/>
      <c r="F817"/>
      <c r="G817" s="242"/>
      <c r="H817" s="242"/>
      <c r="I817"/>
      <c r="J817"/>
      <c r="K817"/>
      <c r="L817"/>
      <c r="M817"/>
    </row>
    <row r="818" spans="1:13">
      <c r="A818" s="1"/>
      <c r="B818" s="366"/>
      <c r="C818" s="2"/>
      <c r="D818" s="3"/>
      <c r="E818"/>
      <c r="F818"/>
      <c r="G818" s="242"/>
      <c r="H818" s="242"/>
      <c r="I818"/>
      <c r="J818"/>
      <c r="K818"/>
      <c r="L818"/>
      <c r="M818"/>
    </row>
    <row r="819" spans="1:13">
      <c r="A819" s="1"/>
      <c r="B819" s="366"/>
      <c r="C819" s="2"/>
      <c r="D819" s="3"/>
      <c r="E819"/>
      <c r="F819"/>
      <c r="G819" s="242"/>
      <c r="H819" s="242"/>
      <c r="I819"/>
      <c r="J819"/>
      <c r="K819"/>
      <c r="L819"/>
      <c r="M819"/>
    </row>
    <row r="820" spans="1:13">
      <c r="A820" s="1"/>
      <c r="B820" s="366"/>
      <c r="C820" s="2"/>
      <c r="D820" s="3"/>
      <c r="E820"/>
      <c r="F820"/>
      <c r="G820" s="242"/>
      <c r="H820" s="242"/>
      <c r="I820"/>
      <c r="J820"/>
      <c r="K820"/>
      <c r="L820"/>
      <c r="M820"/>
    </row>
    <row r="821" spans="1:13">
      <c r="A821" s="1"/>
      <c r="B821" s="366"/>
      <c r="C821" s="2"/>
      <c r="D821" s="3"/>
      <c r="E821"/>
      <c r="F821"/>
      <c r="G821" s="242"/>
      <c r="H821" s="242"/>
      <c r="I821"/>
      <c r="J821"/>
      <c r="K821"/>
      <c r="L821"/>
      <c r="M821"/>
    </row>
    <row r="822" spans="1:13">
      <c r="A822" s="1"/>
      <c r="B822" s="366"/>
      <c r="C822" s="2"/>
      <c r="D822" s="3"/>
      <c r="E822"/>
      <c r="F822"/>
      <c r="G822" s="242"/>
      <c r="H822" s="242"/>
      <c r="I822"/>
      <c r="J822"/>
      <c r="K822"/>
      <c r="L822"/>
      <c r="M822"/>
    </row>
    <row r="823" spans="1:13">
      <c r="A823" s="1"/>
      <c r="B823" s="366"/>
      <c r="C823" s="2"/>
      <c r="D823" s="3"/>
      <c r="E823"/>
      <c r="F823"/>
      <c r="G823" s="242"/>
      <c r="H823" s="242"/>
      <c r="I823"/>
      <c r="J823"/>
      <c r="K823"/>
      <c r="L823"/>
      <c r="M823"/>
    </row>
    <row r="824" spans="1:13">
      <c r="A824" s="1"/>
      <c r="B824" s="366"/>
      <c r="C824" s="2"/>
      <c r="D824" s="3"/>
      <c r="E824"/>
      <c r="F824"/>
      <c r="G824" s="242"/>
      <c r="H824" s="242"/>
      <c r="I824"/>
      <c r="J824"/>
      <c r="K824"/>
      <c r="L824"/>
      <c r="M824"/>
    </row>
    <row r="825" spans="1:13">
      <c r="A825" s="1"/>
      <c r="B825" s="366"/>
      <c r="C825" s="2"/>
      <c r="D825" s="3"/>
      <c r="E825"/>
      <c r="F825"/>
      <c r="G825" s="242"/>
      <c r="H825" s="242"/>
      <c r="I825"/>
      <c r="J825"/>
      <c r="K825"/>
      <c r="L825"/>
      <c r="M825"/>
    </row>
    <row r="826" spans="1:13">
      <c r="A826" s="1"/>
      <c r="B826" s="366"/>
      <c r="C826" s="2"/>
      <c r="D826" s="3"/>
      <c r="E826"/>
      <c r="F826"/>
      <c r="G826" s="242"/>
      <c r="H826" s="242"/>
      <c r="I826"/>
      <c r="J826"/>
      <c r="K826"/>
      <c r="L826"/>
      <c r="M826"/>
    </row>
    <row r="827" spans="1:13">
      <c r="A827" s="1"/>
      <c r="B827" s="366"/>
      <c r="C827" s="2"/>
      <c r="D827" s="3"/>
      <c r="E827"/>
      <c r="F827"/>
      <c r="G827" s="242"/>
      <c r="H827" s="242"/>
      <c r="I827"/>
      <c r="J827"/>
      <c r="K827"/>
      <c r="L827"/>
      <c r="M827"/>
    </row>
    <row r="828" spans="1:13">
      <c r="A828" s="1"/>
      <c r="B828" s="366"/>
      <c r="C828" s="2"/>
      <c r="D828" s="3"/>
      <c r="E828"/>
      <c r="F828"/>
      <c r="G828" s="242"/>
      <c r="H828" s="242"/>
      <c r="I828"/>
      <c r="J828"/>
      <c r="K828"/>
      <c r="L828"/>
      <c r="M828"/>
    </row>
    <row r="829" spans="1:13">
      <c r="A829" s="1"/>
      <c r="B829" s="366"/>
      <c r="C829" s="2"/>
      <c r="D829" s="3"/>
      <c r="E829"/>
      <c r="F829"/>
      <c r="G829" s="242"/>
      <c r="H829" s="242"/>
      <c r="I829"/>
      <c r="J829"/>
      <c r="K829"/>
      <c r="L829"/>
      <c r="M829"/>
    </row>
    <row r="830" spans="1:13">
      <c r="A830" s="1"/>
      <c r="B830" s="366"/>
      <c r="C830" s="2"/>
      <c r="D830" s="3"/>
      <c r="E830"/>
      <c r="F830"/>
      <c r="G830" s="242"/>
      <c r="H830" s="242"/>
      <c r="I830"/>
      <c r="J830"/>
      <c r="K830"/>
      <c r="L830"/>
      <c r="M830"/>
    </row>
    <row r="831" spans="1:13">
      <c r="A831" s="1"/>
      <c r="B831" s="366"/>
      <c r="C831" s="2"/>
      <c r="D831" s="3"/>
      <c r="E831"/>
      <c r="F831"/>
      <c r="G831" s="242"/>
      <c r="H831" s="242"/>
      <c r="I831"/>
      <c r="J831"/>
      <c r="K831"/>
      <c r="L831"/>
      <c r="M831"/>
    </row>
    <row r="832" spans="1:13">
      <c r="A832" s="1"/>
      <c r="B832" s="366"/>
      <c r="C832" s="2"/>
      <c r="D832" s="3"/>
      <c r="E832"/>
      <c r="F832"/>
      <c r="G832" s="242"/>
      <c r="H832" s="242"/>
      <c r="I832"/>
      <c r="J832"/>
      <c r="K832"/>
      <c r="L832"/>
      <c r="M832"/>
    </row>
    <row r="833" spans="1:13">
      <c r="A833" s="1"/>
      <c r="B833" s="366"/>
      <c r="C833" s="2"/>
      <c r="D833" s="3"/>
      <c r="E833"/>
      <c r="F833"/>
      <c r="G833" s="242"/>
      <c r="H833" s="242"/>
      <c r="I833"/>
      <c r="J833"/>
      <c r="K833"/>
      <c r="L833"/>
      <c r="M833"/>
    </row>
    <row r="834" spans="1:13">
      <c r="A834" s="1"/>
      <c r="B834" s="366"/>
      <c r="C834" s="2"/>
      <c r="D834" s="3"/>
      <c r="E834"/>
      <c r="F834"/>
      <c r="G834" s="242"/>
      <c r="H834" s="242"/>
      <c r="I834"/>
      <c r="J834"/>
      <c r="K834"/>
      <c r="L834"/>
      <c r="M834"/>
    </row>
    <row r="835" spans="1:13">
      <c r="A835" s="1"/>
      <c r="B835" s="366"/>
      <c r="C835" s="2"/>
      <c r="D835" s="3"/>
      <c r="E835"/>
      <c r="F835"/>
      <c r="G835" s="242"/>
      <c r="H835" s="242"/>
      <c r="I835"/>
      <c r="J835"/>
      <c r="K835"/>
      <c r="L835"/>
      <c r="M835"/>
    </row>
    <row r="836" spans="1:13">
      <c r="A836" s="1"/>
      <c r="B836" s="366"/>
      <c r="C836" s="2"/>
      <c r="D836" s="3"/>
      <c r="E836"/>
      <c r="F836"/>
      <c r="G836" s="242"/>
      <c r="H836" s="242"/>
      <c r="I836"/>
      <c r="J836"/>
      <c r="K836"/>
      <c r="L836"/>
      <c r="M836"/>
    </row>
    <row r="837" spans="1:13">
      <c r="A837" s="1"/>
      <c r="B837" s="366"/>
      <c r="C837" s="2"/>
      <c r="D837" s="3"/>
      <c r="E837"/>
      <c r="F837"/>
      <c r="G837" s="242"/>
      <c r="H837" s="242"/>
      <c r="I837"/>
      <c r="J837"/>
      <c r="K837"/>
      <c r="L837"/>
      <c r="M837"/>
    </row>
    <row r="838" spans="1:13">
      <c r="A838" s="1"/>
      <c r="B838" s="366"/>
      <c r="C838" s="2"/>
      <c r="D838" s="3"/>
      <c r="E838"/>
      <c r="F838"/>
      <c r="G838" s="242"/>
      <c r="H838" s="242"/>
      <c r="I838"/>
      <c r="J838"/>
      <c r="K838"/>
      <c r="L838"/>
      <c r="M838"/>
    </row>
    <row r="839" spans="1:13">
      <c r="A839" s="1"/>
      <c r="B839" s="366"/>
      <c r="C839" s="2"/>
      <c r="D839" s="3"/>
      <c r="E839"/>
      <c r="F839"/>
      <c r="G839" s="242"/>
      <c r="H839" s="242"/>
      <c r="I839"/>
      <c r="J839"/>
      <c r="K839"/>
      <c r="L839"/>
      <c r="M839"/>
    </row>
    <row r="840" spans="1:13">
      <c r="A840" s="1"/>
      <c r="B840" s="366"/>
      <c r="C840" s="2"/>
      <c r="D840" s="3"/>
      <c r="E840"/>
      <c r="F840"/>
      <c r="G840" s="242"/>
      <c r="H840" s="242"/>
      <c r="I840"/>
      <c r="J840"/>
      <c r="K840"/>
      <c r="L840"/>
      <c r="M840"/>
    </row>
    <row r="841" spans="1:13">
      <c r="A841" s="1"/>
      <c r="B841" s="366"/>
      <c r="C841" s="2"/>
      <c r="D841" s="3"/>
      <c r="E841"/>
      <c r="F841"/>
      <c r="G841" s="242"/>
      <c r="H841" s="242"/>
      <c r="I841"/>
      <c r="J841"/>
      <c r="K841"/>
      <c r="L841"/>
      <c r="M841"/>
    </row>
    <row r="842" spans="1:13">
      <c r="A842" s="1"/>
      <c r="B842" s="366"/>
      <c r="C842" s="2"/>
      <c r="D842" s="3"/>
      <c r="E842"/>
      <c r="F842"/>
      <c r="G842" s="242"/>
      <c r="H842" s="242"/>
      <c r="I842"/>
      <c r="J842"/>
      <c r="K842"/>
      <c r="L842"/>
      <c r="M842"/>
    </row>
    <row r="843" spans="1:13">
      <c r="A843" s="1"/>
      <c r="B843" s="366"/>
      <c r="C843" s="2"/>
      <c r="D843" s="3"/>
      <c r="E843"/>
      <c r="F843"/>
      <c r="G843" s="242"/>
      <c r="H843" s="242"/>
      <c r="I843"/>
      <c r="J843"/>
      <c r="K843"/>
      <c r="L843"/>
      <c r="M843"/>
    </row>
    <row r="844" spans="1:13">
      <c r="A844" s="1"/>
      <c r="B844" s="366"/>
      <c r="C844" s="2"/>
      <c r="D844" s="3"/>
      <c r="E844"/>
      <c r="F844"/>
      <c r="G844" s="242"/>
      <c r="H844" s="242"/>
      <c r="I844"/>
      <c r="J844"/>
      <c r="K844"/>
      <c r="L844"/>
      <c r="M844"/>
    </row>
    <row r="845" spans="1:13">
      <c r="A845" s="1"/>
      <c r="B845" s="366"/>
      <c r="C845" s="2"/>
      <c r="D845" s="3"/>
      <c r="E845"/>
      <c r="F845"/>
      <c r="G845" s="242"/>
      <c r="H845" s="242"/>
      <c r="I845"/>
      <c r="J845"/>
      <c r="K845"/>
      <c r="L845"/>
      <c r="M845"/>
    </row>
    <row r="846" spans="1:13">
      <c r="A846" s="1"/>
      <c r="B846" s="366"/>
      <c r="C846" s="2"/>
      <c r="D846" s="3"/>
      <c r="E846"/>
      <c r="F846"/>
      <c r="G846" s="242"/>
      <c r="H846" s="242"/>
      <c r="I846"/>
      <c r="J846"/>
      <c r="K846"/>
      <c r="L846"/>
      <c r="M846"/>
    </row>
    <row r="847" spans="1:13">
      <c r="A847" s="1"/>
      <c r="B847" s="366"/>
      <c r="C847" s="2"/>
      <c r="D847" s="3"/>
      <c r="E847"/>
      <c r="F847"/>
      <c r="G847" s="242"/>
      <c r="H847" s="242"/>
      <c r="I847"/>
      <c r="J847"/>
      <c r="K847"/>
      <c r="L847"/>
      <c r="M847"/>
    </row>
    <row r="848" spans="1:13">
      <c r="A848" s="1"/>
      <c r="B848" s="366"/>
      <c r="C848" s="2"/>
      <c r="D848" s="3"/>
      <c r="E848"/>
      <c r="F848"/>
      <c r="G848" s="242"/>
      <c r="H848" s="242"/>
      <c r="I848"/>
      <c r="J848"/>
      <c r="K848"/>
      <c r="L848"/>
      <c r="M848"/>
    </row>
    <row r="849" spans="1:13">
      <c r="A849" s="1"/>
      <c r="B849" s="366"/>
      <c r="C849" s="2"/>
      <c r="D849" s="3"/>
      <c r="E849"/>
      <c r="F849"/>
      <c r="G849" s="242"/>
      <c r="H849" s="242"/>
      <c r="I849"/>
      <c r="J849"/>
      <c r="K849"/>
      <c r="L849"/>
      <c r="M849"/>
    </row>
    <row r="850" spans="1:13">
      <c r="A850" s="1"/>
      <c r="B850" s="366"/>
      <c r="C850" s="2"/>
      <c r="D850" s="3"/>
      <c r="E850"/>
      <c r="F850"/>
      <c r="G850" s="242"/>
      <c r="H850" s="242"/>
      <c r="I850"/>
      <c r="J850"/>
      <c r="K850"/>
      <c r="L850"/>
      <c r="M850"/>
    </row>
    <row r="851" spans="1:13">
      <c r="A851" s="1"/>
      <c r="B851" s="366"/>
      <c r="C851" s="2"/>
      <c r="D851" s="3"/>
      <c r="E851"/>
      <c r="F851"/>
      <c r="G851" s="242"/>
      <c r="H851" s="242"/>
      <c r="I851"/>
      <c r="J851"/>
      <c r="K851"/>
      <c r="L851"/>
      <c r="M851"/>
    </row>
    <row r="852" spans="1:13">
      <c r="A852" s="1"/>
      <c r="B852" s="366"/>
      <c r="C852" s="2"/>
      <c r="D852" s="3"/>
      <c r="E852"/>
      <c r="F852"/>
      <c r="G852" s="242"/>
      <c r="H852" s="242"/>
      <c r="I852"/>
      <c r="J852"/>
      <c r="K852"/>
      <c r="L852"/>
      <c r="M852"/>
    </row>
    <row r="853" spans="1:13">
      <c r="A853" s="1"/>
      <c r="B853" s="366"/>
      <c r="C853" s="2"/>
      <c r="D853" s="3"/>
      <c r="E853"/>
      <c r="F853"/>
      <c r="G853" s="242"/>
      <c r="H853" s="242"/>
      <c r="I853"/>
      <c r="J853"/>
      <c r="K853"/>
      <c r="L853"/>
      <c r="M853"/>
    </row>
    <row r="854" spans="1:13">
      <c r="A854" s="1"/>
      <c r="B854" s="366"/>
      <c r="C854" s="2"/>
      <c r="D854" s="3"/>
      <c r="E854"/>
      <c r="F854"/>
      <c r="G854" s="242"/>
      <c r="H854" s="242"/>
      <c r="I854"/>
      <c r="J854"/>
      <c r="K854"/>
      <c r="L854"/>
      <c r="M854"/>
    </row>
    <row r="855" spans="1:13">
      <c r="A855" s="1"/>
      <c r="B855" s="366"/>
      <c r="C855" s="2"/>
      <c r="D855" s="3"/>
      <c r="E855"/>
      <c r="F855"/>
      <c r="G855" s="242"/>
      <c r="H855" s="242"/>
      <c r="I855"/>
      <c r="J855"/>
      <c r="K855"/>
      <c r="L855"/>
      <c r="M855"/>
    </row>
    <row r="856" spans="1:13">
      <c r="A856" s="1"/>
      <c r="B856" s="366"/>
      <c r="C856" s="2"/>
      <c r="D856" s="3"/>
      <c r="E856"/>
      <c r="F856"/>
      <c r="G856" s="242"/>
      <c r="H856" s="242"/>
      <c r="I856"/>
      <c r="J856"/>
      <c r="K856"/>
      <c r="L856"/>
      <c r="M856"/>
    </row>
    <row r="857" spans="1:13">
      <c r="A857" s="1"/>
      <c r="B857" s="366"/>
      <c r="C857" s="2"/>
      <c r="D857" s="3"/>
      <c r="E857"/>
      <c r="F857"/>
      <c r="G857" s="242"/>
      <c r="H857" s="242"/>
      <c r="I857"/>
      <c r="J857"/>
      <c r="K857"/>
      <c r="L857"/>
      <c r="M857"/>
    </row>
    <row r="858" spans="1:13">
      <c r="A858" s="1"/>
      <c r="B858" s="366"/>
      <c r="C858" s="2"/>
      <c r="D858" s="3"/>
      <c r="E858"/>
      <c r="F858"/>
      <c r="G858" s="242"/>
      <c r="H858" s="242"/>
      <c r="I858"/>
      <c r="J858"/>
      <c r="K858"/>
      <c r="L858"/>
      <c r="M858"/>
    </row>
    <row r="859" spans="1:13">
      <c r="A859" s="1"/>
      <c r="B859" s="366"/>
      <c r="C859" s="2"/>
      <c r="D859" s="3"/>
      <c r="E859"/>
      <c r="F859"/>
      <c r="G859" s="242"/>
      <c r="H859" s="242"/>
      <c r="I859"/>
      <c r="J859"/>
      <c r="K859"/>
      <c r="L859"/>
      <c r="M859"/>
    </row>
    <row r="860" spans="1:13">
      <c r="A860" s="1"/>
      <c r="B860" s="366"/>
      <c r="C860" s="2"/>
      <c r="D860" s="3"/>
      <c r="E860"/>
      <c r="F860"/>
      <c r="G860" s="242"/>
      <c r="H860" s="242"/>
      <c r="I860"/>
      <c r="J860"/>
      <c r="K860"/>
      <c r="L860"/>
      <c r="M860"/>
    </row>
    <row r="861" spans="1:13">
      <c r="A861" s="1"/>
      <c r="B861" s="366"/>
      <c r="C861" s="2"/>
      <c r="D861" s="3"/>
      <c r="E861"/>
      <c r="F861"/>
      <c r="G861" s="242"/>
      <c r="H861" s="242"/>
      <c r="I861"/>
      <c r="J861"/>
      <c r="K861"/>
      <c r="L861"/>
      <c r="M861"/>
    </row>
    <row r="862" spans="1:13">
      <c r="A862" s="1"/>
      <c r="B862" s="366"/>
      <c r="C862" s="2"/>
      <c r="D862" s="3"/>
      <c r="E862"/>
      <c r="F862"/>
      <c r="G862" s="242"/>
      <c r="H862" s="242"/>
      <c r="I862"/>
      <c r="J862"/>
      <c r="K862"/>
      <c r="L862"/>
      <c r="M862"/>
    </row>
    <row r="863" spans="1:13">
      <c r="A863" s="1"/>
      <c r="B863" s="366"/>
      <c r="C863" s="2"/>
      <c r="D863" s="3"/>
      <c r="E863"/>
      <c r="F863"/>
      <c r="G863" s="242"/>
      <c r="H863" s="242"/>
      <c r="I863"/>
      <c r="J863"/>
      <c r="K863"/>
      <c r="L863"/>
      <c r="M863"/>
    </row>
    <row r="864" spans="1:13">
      <c r="A864" s="1"/>
      <c r="B864" s="366"/>
      <c r="C864" s="2"/>
      <c r="D864" s="3"/>
      <c r="E864"/>
      <c r="F864"/>
      <c r="G864" s="242"/>
      <c r="H864" s="242"/>
      <c r="I864"/>
      <c r="J864"/>
      <c r="K864"/>
      <c r="L864"/>
      <c r="M864"/>
    </row>
    <row r="865" spans="1:13">
      <c r="A865" s="1"/>
      <c r="B865" s="366"/>
      <c r="C865" s="2"/>
      <c r="D865" s="3"/>
      <c r="E865"/>
      <c r="F865"/>
      <c r="G865" s="242"/>
      <c r="H865" s="242"/>
      <c r="I865"/>
      <c r="J865"/>
      <c r="K865"/>
      <c r="L865"/>
      <c r="M865"/>
    </row>
    <row r="866" spans="1:13">
      <c r="A866" s="1"/>
      <c r="B866" s="366"/>
      <c r="C866" s="2"/>
      <c r="D866" s="3"/>
      <c r="E866"/>
      <c r="F866"/>
      <c r="G866" s="242"/>
      <c r="H866" s="242"/>
      <c r="I866"/>
      <c r="J866"/>
      <c r="K866"/>
      <c r="L866"/>
      <c r="M866"/>
    </row>
    <row r="867" spans="1:13">
      <c r="A867" s="1"/>
      <c r="B867" s="366"/>
      <c r="C867" s="2"/>
      <c r="D867" s="3"/>
      <c r="E867"/>
      <c r="F867"/>
      <c r="G867" s="242"/>
      <c r="H867" s="242"/>
      <c r="I867"/>
      <c r="J867"/>
      <c r="K867"/>
      <c r="L867"/>
      <c r="M867"/>
    </row>
    <row r="868" spans="1:13">
      <c r="A868" s="1"/>
      <c r="B868" s="366"/>
      <c r="C868" s="2"/>
      <c r="D868" s="3"/>
      <c r="E868"/>
      <c r="F868"/>
      <c r="G868" s="242"/>
      <c r="H868" s="242"/>
      <c r="I868"/>
      <c r="J868"/>
      <c r="K868"/>
      <c r="L868"/>
      <c r="M868"/>
    </row>
    <row r="869" spans="1:13">
      <c r="A869" s="1"/>
      <c r="B869" s="366"/>
      <c r="C869" s="2"/>
      <c r="D869" s="3"/>
      <c r="E869"/>
      <c r="F869"/>
      <c r="G869" s="242"/>
      <c r="H869" s="242"/>
      <c r="I869"/>
      <c r="J869"/>
      <c r="K869"/>
      <c r="L869"/>
      <c r="M869"/>
    </row>
    <row r="870" spans="1:13">
      <c r="A870" s="1"/>
      <c r="B870" s="366"/>
      <c r="C870" s="2"/>
      <c r="D870" s="3"/>
      <c r="E870"/>
      <c r="F870"/>
      <c r="G870" s="242"/>
      <c r="H870" s="242"/>
      <c r="I870"/>
      <c r="J870"/>
      <c r="K870"/>
      <c r="L870"/>
      <c r="M870"/>
    </row>
    <row r="871" spans="1:13">
      <c r="A871" s="1"/>
      <c r="B871" s="366"/>
      <c r="C871" s="2"/>
      <c r="D871" s="3"/>
      <c r="E871"/>
      <c r="F871"/>
      <c r="G871" s="242"/>
      <c r="H871" s="242"/>
      <c r="I871"/>
      <c r="J871"/>
      <c r="K871"/>
      <c r="L871"/>
      <c r="M871"/>
    </row>
    <row r="872" spans="1:13">
      <c r="A872" s="1"/>
      <c r="B872" s="366"/>
      <c r="C872" s="2"/>
      <c r="D872" s="3"/>
      <c r="E872"/>
      <c r="F872"/>
      <c r="G872" s="242"/>
      <c r="H872" s="242"/>
      <c r="I872"/>
      <c r="J872"/>
      <c r="K872"/>
      <c r="L872"/>
      <c r="M872"/>
    </row>
    <row r="873" spans="1:13">
      <c r="A873" s="1"/>
      <c r="B873" s="366"/>
      <c r="C873" s="2"/>
      <c r="D873" s="3"/>
      <c r="E873"/>
      <c r="F873"/>
      <c r="G873" s="242"/>
      <c r="H873" s="242"/>
      <c r="I873"/>
      <c r="J873"/>
      <c r="K873"/>
      <c r="L873"/>
      <c r="M873"/>
    </row>
    <row r="874" spans="1:13">
      <c r="A874" s="1"/>
      <c r="B874" s="366"/>
      <c r="C874" s="2"/>
      <c r="D874" s="3"/>
      <c r="E874"/>
      <c r="F874"/>
      <c r="G874" s="242"/>
      <c r="H874" s="242"/>
      <c r="I874"/>
      <c r="J874"/>
      <c r="K874"/>
      <c r="L874"/>
      <c r="M874"/>
    </row>
    <row r="875" spans="1:13">
      <c r="A875" s="1"/>
      <c r="B875" s="366"/>
      <c r="C875" s="2"/>
      <c r="D875" s="3"/>
      <c r="E875"/>
      <c r="F875"/>
      <c r="G875" s="242"/>
      <c r="H875" s="242"/>
      <c r="I875"/>
      <c r="J875"/>
      <c r="K875"/>
      <c r="L875"/>
      <c r="M875"/>
    </row>
    <row r="876" spans="1:13">
      <c r="A876" s="1"/>
      <c r="B876" s="366"/>
      <c r="C876" s="2"/>
      <c r="D876" s="3"/>
      <c r="E876"/>
      <c r="F876"/>
      <c r="G876" s="242"/>
      <c r="H876" s="242"/>
      <c r="I876"/>
      <c r="J876"/>
      <c r="K876"/>
      <c r="L876"/>
      <c r="M876"/>
    </row>
    <row r="877" spans="1:13">
      <c r="A877" s="1"/>
      <c r="B877" s="366"/>
      <c r="C877" s="2"/>
      <c r="D877" s="3"/>
      <c r="E877"/>
      <c r="F877"/>
      <c r="G877" s="242"/>
      <c r="H877" s="242"/>
      <c r="I877"/>
      <c r="J877"/>
      <c r="K877"/>
      <c r="L877"/>
      <c r="M877"/>
    </row>
    <row r="878" spans="1:13">
      <c r="A878" s="1"/>
      <c r="B878" s="366"/>
      <c r="C878" s="2"/>
      <c r="D878" s="3"/>
      <c r="E878"/>
      <c r="F878"/>
      <c r="G878" s="242"/>
      <c r="H878" s="242"/>
      <c r="I878"/>
      <c r="J878"/>
      <c r="K878"/>
      <c r="L878"/>
      <c r="M878"/>
    </row>
    <row r="879" spans="1:13">
      <c r="A879" s="1"/>
      <c r="B879" s="366"/>
      <c r="C879" s="2"/>
      <c r="D879" s="3"/>
      <c r="E879"/>
      <c r="F879"/>
      <c r="G879" s="242"/>
      <c r="H879" s="242"/>
      <c r="I879"/>
      <c r="J879"/>
      <c r="K879"/>
      <c r="L879"/>
      <c r="M879"/>
    </row>
    <row r="880" spans="1:13">
      <c r="A880" s="1"/>
      <c r="B880" s="366"/>
      <c r="C880" s="2"/>
      <c r="D880" s="3"/>
      <c r="E880"/>
      <c r="F880"/>
      <c r="G880" s="242"/>
      <c r="H880" s="242"/>
      <c r="I880"/>
      <c r="J880"/>
      <c r="K880"/>
      <c r="L880"/>
      <c r="M880"/>
    </row>
    <row r="881" spans="1:13">
      <c r="A881" s="1"/>
      <c r="B881" s="366"/>
      <c r="C881" s="2"/>
      <c r="D881" s="3"/>
      <c r="E881"/>
      <c r="F881"/>
      <c r="G881" s="242"/>
      <c r="H881" s="242"/>
      <c r="I881"/>
      <c r="J881"/>
      <c r="K881"/>
      <c r="L881"/>
      <c r="M881"/>
    </row>
    <row r="882" spans="1:13">
      <c r="A882" s="1"/>
      <c r="B882" s="366"/>
      <c r="C882" s="2"/>
      <c r="D882" s="3"/>
      <c r="E882"/>
      <c r="F882"/>
      <c r="G882" s="242"/>
      <c r="H882" s="242"/>
      <c r="I882"/>
      <c r="J882"/>
      <c r="K882"/>
      <c r="L882"/>
      <c r="M882"/>
    </row>
    <row r="883" spans="1:13">
      <c r="A883" s="1"/>
      <c r="B883" s="366"/>
      <c r="C883" s="2"/>
      <c r="D883" s="3"/>
      <c r="E883"/>
      <c r="F883"/>
      <c r="G883" s="242"/>
      <c r="H883" s="242"/>
      <c r="I883"/>
      <c r="J883"/>
      <c r="K883"/>
      <c r="L883"/>
      <c r="M883"/>
    </row>
    <row r="884" spans="1:13">
      <c r="A884" s="1"/>
      <c r="B884" s="366"/>
      <c r="C884" s="2"/>
      <c r="D884" s="3"/>
      <c r="E884"/>
      <c r="F884"/>
      <c r="G884" s="242"/>
      <c r="H884" s="242"/>
      <c r="I884"/>
      <c r="J884"/>
      <c r="K884"/>
      <c r="L884"/>
      <c r="M884"/>
    </row>
    <row r="885" spans="1:13">
      <c r="A885" s="1"/>
      <c r="B885" s="366"/>
      <c r="C885" s="2"/>
      <c r="D885" s="3"/>
      <c r="E885"/>
      <c r="F885"/>
      <c r="G885" s="242"/>
      <c r="H885" s="242"/>
      <c r="I885"/>
      <c r="J885"/>
      <c r="K885"/>
      <c r="L885"/>
      <c r="M885"/>
    </row>
    <row r="886" spans="1:13">
      <c r="A886" s="1"/>
      <c r="B886" s="366"/>
      <c r="C886" s="2"/>
      <c r="D886" s="3"/>
      <c r="E886"/>
      <c r="F886"/>
      <c r="G886" s="242"/>
      <c r="H886" s="242"/>
      <c r="I886"/>
      <c r="J886"/>
      <c r="K886"/>
      <c r="L886"/>
      <c r="M886"/>
    </row>
    <row r="887" spans="1:13">
      <c r="A887" s="1"/>
      <c r="B887" s="366"/>
      <c r="C887" s="2"/>
      <c r="D887" s="3"/>
      <c r="E887"/>
      <c r="F887"/>
      <c r="G887" s="242"/>
      <c r="H887" s="242"/>
      <c r="I887"/>
      <c r="J887"/>
      <c r="K887"/>
      <c r="L887"/>
      <c r="M887"/>
    </row>
    <row r="888" spans="1:13">
      <c r="A888" s="1"/>
      <c r="B888" s="366"/>
      <c r="C888" s="2"/>
      <c r="D888" s="3"/>
      <c r="E888"/>
      <c r="F888"/>
      <c r="G888" s="242"/>
      <c r="H888" s="242"/>
      <c r="I888"/>
      <c r="J888"/>
      <c r="K888"/>
      <c r="L888"/>
      <c r="M888"/>
    </row>
    <row r="889" spans="1:13">
      <c r="A889" s="1"/>
      <c r="B889" s="366"/>
      <c r="C889" s="2"/>
      <c r="D889" s="3"/>
      <c r="E889"/>
      <c r="F889"/>
      <c r="G889" s="242"/>
      <c r="H889" s="242"/>
      <c r="I889"/>
      <c r="J889"/>
      <c r="K889"/>
      <c r="L889"/>
      <c r="M889"/>
    </row>
    <row r="890" spans="1:13">
      <c r="A890" s="1"/>
      <c r="B890" s="366"/>
      <c r="C890" s="2"/>
      <c r="D890" s="3"/>
      <c r="E890"/>
      <c r="F890"/>
      <c r="G890" s="242"/>
      <c r="H890" s="242"/>
      <c r="I890"/>
      <c r="J890"/>
      <c r="K890"/>
      <c r="L890"/>
      <c r="M890"/>
    </row>
    <row r="891" spans="1:13">
      <c r="A891" s="1"/>
      <c r="B891" s="366"/>
      <c r="C891" s="2"/>
      <c r="D891" s="3"/>
      <c r="E891"/>
      <c r="F891"/>
      <c r="G891" s="242"/>
      <c r="H891" s="242"/>
      <c r="I891"/>
      <c r="J891"/>
      <c r="K891"/>
      <c r="L891"/>
      <c r="M891"/>
    </row>
    <row r="892" spans="1:13">
      <c r="A892" s="1"/>
      <c r="B892" s="366"/>
      <c r="C892" s="2"/>
      <c r="D892" s="3"/>
      <c r="E892"/>
      <c r="F892"/>
      <c r="G892" s="242"/>
      <c r="H892" s="242"/>
      <c r="I892"/>
      <c r="J892"/>
      <c r="K892"/>
      <c r="L892"/>
      <c r="M892"/>
    </row>
    <row r="893" spans="1:13">
      <c r="A893" s="1"/>
      <c r="B893" s="366"/>
      <c r="C893" s="2"/>
      <c r="D893" s="3"/>
      <c r="E893"/>
      <c r="F893"/>
      <c r="G893" s="242"/>
      <c r="H893" s="242"/>
      <c r="I893"/>
      <c r="J893"/>
      <c r="K893"/>
      <c r="L893"/>
      <c r="M893"/>
    </row>
    <row r="894" spans="1:13">
      <c r="A894" s="1"/>
      <c r="B894" s="366"/>
      <c r="C894" s="2"/>
      <c r="D894" s="3"/>
      <c r="E894"/>
      <c r="F894"/>
      <c r="G894" s="242"/>
      <c r="H894" s="242"/>
      <c r="I894"/>
      <c r="J894"/>
      <c r="K894"/>
      <c r="L894"/>
      <c r="M894"/>
    </row>
    <row r="895" spans="1:13">
      <c r="A895" s="1"/>
      <c r="B895" s="366"/>
      <c r="C895" s="2"/>
      <c r="D895" s="3"/>
      <c r="E895"/>
      <c r="F895"/>
      <c r="G895" s="242"/>
      <c r="H895" s="242"/>
      <c r="I895"/>
      <c r="J895"/>
      <c r="K895"/>
      <c r="L895"/>
      <c r="M895"/>
    </row>
    <row r="896" spans="1:13">
      <c r="A896" s="1"/>
      <c r="B896" s="366"/>
      <c r="C896" s="2"/>
      <c r="D896" s="3"/>
      <c r="E896"/>
      <c r="F896"/>
      <c r="G896" s="242"/>
      <c r="H896" s="242"/>
      <c r="I896"/>
      <c r="J896"/>
      <c r="K896"/>
      <c r="L896"/>
      <c r="M896"/>
    </row>
    <row r="897" spans="1:13">
      <c r="A897" s="1"/>
      <c r="B897" s="366"/>
      <c r="C897" s="2"/>
      <c r="D897" s="3"/>
      <c r="E897"/>
      <c r="F897"/>
      <c r="G897" s="242"/>
      <c r="H897" s="242"/>
      <c r="I897"/>
      <c r="J897"/>
      <c r="K897"/>
      <c r="L897"/>
      <c r="M897"/>
    </row>
    <row r="898" spans="1:13">
      <c r="A898" s="1"/>
      <c r="B898" s="366"/>
      <c r="C898" s="2"/>
      <c r="D898" s="3"/>
      <c r="E898"/>
      <c r="F898"/>
      <c r="G898" s="242"/>
      <c r="H898" s="242"/>
      <c r="I898"/>
      <c r="J898"/>
      <c r="K898"/>
      <c r="L898"/>
      <c r="M898"/>
    </row>
    <row r="899" spans="1:13">
      <c r="A899" s="1"/>
      <c r="B899" s="366"/>
      <c r="C899" s="2"/>
      <c r="D899" s="3"/>
      <c r="E899"/>
      <c r="F899"/>
      <c r="G899" s="242"/>
      <c r="H899" s="242"/>
      <c r="I899"/>
      <c r="J899"/>
      <c r="K899"/>
      <c r="L899"/>
      <c r="M899"/>
    </row>
    <row r="900" spans="1:13">
      <c r="A900" s="1"/>
      <c r="B900" s="366"/>
      <c r="C900" s="2"/>
      <c r="D900" s="3"/>
      <c r="E900"/>
      <c r="F900"/>
      <c r="G900" s="242"/>
      <c r="H900" s="242"/>
      <c r="I900"/>
      <c r="J900"/>
      <c r="K900"/>
      <c r="L900"/>
      <c r="M900"/>
    </row>
    <row r="901" spans="1:13">
      <c r="A901" s="1"/>
      <c r="B901" s="366"/>
      <c r="C901" s="2"/>
      <c r="D901" s="3"/>
      <c r="E901"/>
      <c r="F901"/>
      <c r="G901" s="242"/>
      <c r="H901" s="242"/>
      <c r="I901"/>
      <c r="J901"/>
      <c r="K901"/>
      <c r="L901"/>
      <c r="M901"/>
    </row>
    <row r="902" spans="1:13">
      <c r="A902" s="1"/>
      <c r="B902" s="366"/>
      <c r="C902" s="2"/>
      <c r="D902" s="3"/>
      <c r="E902"/>
      <c r="F902"/>
      <c r="G902" s="242"/>
      <c r="H902" s="242"/>
      <c r="I902"/>
      <c r="J902"/>
      <c r="K902"/>
      <c r="L902"/>
      <c r="M902"/>
    </row>
    <row r="903" spans="1:13">
      <c r="A903" s="1"/>
      <c r="B903" s="366"/>
      <c r="C903" s="2"/>
      <c r="D903" s="3"/>
      <c r="E903"/>
      <c r="F903"/>
      <c r="G903" s="242"/>
      <c r="H903" s="242"/>
      <c r="I903"/>
      <c r="J903"/>
      <c r="K903"/>
      <c r="L903"/>
      <c r="M903"/>
    </row>
    <row r="904" spans="1:13">
      <c r="A904" s="1"/>
      <c r="B904" s="366"/>
      <c r="C904" s="2"/>
      <c r="D904" s="3"/>
      <c r="E904"/>
      <c r="F904"/>
      <c r="G904" s="242"/>
      <c r="H904" s="242"/>
      <c r="I904"/>
      <c r="J904"/>
      <c r="K904"/>
      <c r="L904"/>
      <c r="M904"/>
    </row>
    <row r="905" spans="1:13">
      <c r="A905" s="1"/>
      <c r="B905" s="366"/>
      <c r="C905" s="2"/>
      <c r="D905" s="3"/>
      <c r="E905"/>
      <c r="F905"/>
      <c r="G905" s="242"/>
      <c r="H905" s="242"/>
      <c r="I905"/>
      <c r="J905"/>
      <c r="K905"/>
      <c r="L905"/>
      <c r="M905"/>
    </row>
    <row r="906" spans="1:13">
      <c r="A906" s="1"/>
      <c r="B906" s="366"/>
      <c r="C906" s="2"/>
      <c r="D906" s="3"/>
      <c r="E906"/>
      <c r="F906"/>
      <c r="G906" s="242"/>
      <c r="H906" s="242"/>
      <c r="I906"/>
      <c r="J906"/>
      <c r="K906"/>
      <c r="L906"/>
      <c r="M906"/>
    </row>
    <row r="907" spans="1:13">
      <c r="A907" s="1"/>
      <c r="B907" s="366"/>
      <c r="C907" s="2"/>
      <c r="D907" s="3"/>
      <c r="E907"/>
      <c r="F907"/>
      <c r="G907" s="242"/>
      <c r="H907" s="242"/>
      <c r="I907"/>
      <c r="J907"/>
      <c r="K907"/>
      <c r="L907"/>
      <c r="M907"/>
    </row>
    <row r="908" spans="1:13">
      <c r="A908" s="1"/>
      <c r="B908" s="366"/>
      <c r="C908" s="2"/>
      <c r="D908" s="3"/>
      <c r="E908"/>
      <c r="F908"/>
      <c r="G908" s="242"/>
      <c r="H908" s="242"/>
      <c r="I908"/>
      <c r="J908"/>
      <c r="K908"/>
      <c r="L908"/>
      <c r="M908"/>
    </row>
    <row r="909" spans="1:13">
      <c r="A909" s="1"/>
      <c r="B909" s="366"/>
      <c r="C909" s="2"/>
      <c r="D909" s="3"/>
      <c r="E909"/>
      <c r="F909"/>
      <c r="G909" s="242"/>
      <c r="H909" s="242"/>
      <c r="I909"/>
      <c r="J909"/>
      <c r="K909"/>
      <c r="L909"/>
      <c r="M909"/>
    </row>
    <row r="910" spans="1:13">
      <c r="A910" s="1"/>
      <c r="B910" s="366"/>
      <c r="C910" s="2"/>
      <c r="D910" s="3"/>
      <c r="E910"/>
      <c r="F910"/>
      <c r="G910" s="242"/>
      <c r="H910" s="242"/>
      <c r="I910"/>
      <c r="J910"/>
      <c r="K910"/>
      <c r="L910"/>
      <c r="M910"/>
    </row>
    <row r="911" spans="1:13">
      <c r="A911" s="1"/>
      <c r="B911" s="366"/>
      <c r="C911" s="2"/>
      <c r="D911" s="3"/>
      <c r="E911"/>
      <c r="F911"/>
      <c r="G911" s="242"/>
      <c r="H911" s="242"/>
      <c r="I911"/>
      <c r="J911"/>
      <c r="K911"/>
      <c r="L911"/>
      <c r="M911"/>
    </row>
    <row r="912" spans="1:13">
      <c r="A912" s="1"/>
      <c r="B912" s="366"/>
      <c r="C912" s="2"/>
      <c r="D912" s="3"/>
      <c r="E912"/>
      <c r="F912"/>
      <c r="G912" s="242"/>
      <c r="H912" s="242"/>
      <c r="I912"/>
      <c r="J912"/>
      <c r="K912"/>
      <c r="L912"/>
      <c r="M912"/>
    </row>
    <row r="913" spans="1:13">
      <c r="A913" s="1"/>
      <c r="B913" s="366"/>
      <c r="C913" s="2"/>
      <c r="D913" s="3"/>
      <c r="E913"/>
      <c r="F913"/>
      <c r="G913" s="242"/>
      <c r="H913" s="242"/>
      <c r="I913"/>
      <c r="J913"/>
      <c r="K913"/>
      <c r="L913"/>
      <c r="M913"/>
    </row>
    <row r="914" spans="1:13">
      <c r="A914" s="1"/>
      <c r="B914" s="366"/>
      <c r="C914" s="2"/>
      <c r="D914" s="3"/>
      <c r="E914"/>
      <c r="F914"/>
      <c r="G914" s="242"/>
      <c r="H914" s="242"/>
      <c r="I914"/>
      <c r="J914"/>
      <c r="K914"/>
      <c r="L914"/>
      <c r="M914"/>
    </row>
    <row r="915" spans="1:13">
      <c r="A915" s="1"/>
      <c r="B915" s="366"/>
      <c r="C915" s="2"/>
      <c r="D915" s="3"/>
      <c r="E915"/>
      <c r="F915"/>
      <c r="G915" s="242"/>
      <c r="H915" s="242"/>
      <c r="I915"/>
      <c r="J915"/>
      <c r="K915"/>
      <c r="L915"/>
      <c r="M915"/>
    </row>
    <row r="916" spans="1:13">
      <c r="A916" s="1"/>
      <c r="B916" s="366"/>
      <c r="C916" s="2"/>
      <c r="D916" s="3"/>
      <c r="E916"/>
      <c r="F916"/>
      <c r="G916" s="242"/>
      <c r="H916" s="242"/>
      <c r="I916"/>
      <c r="J916"/>
      <c r="K916"/>
      <c r="L916"/>
      <c r="M916"/>
    </row>
    <row r="917" spans="1:13">
      <c r="A917" s="1"/>
      <c r="B917" s="366"/>
      <c r="C917" s="2"/>
      <c r="D917" s="3"/>
      <c r="E917"/>
      <c r="F917"/>
      <c r="G917" s="242"/>
      <c r="H917" s="242"/>
      <c r="I917"/>
      <c r="J917"/>
      <c r="K917"/>
      <c r="L917"/>
      <c r="M917"/>
    </row>
    <row r="918" spans="1:13">
      <c r="A918" s="1"/>
      <c r="B918" s="366"/>
      <c r="C918" s="2"/>
      <c r="D918" s="3"/>
      <c r="E918"/>
      <c r="F918"/>
      <c r="G918" s="242"/>
      <c r="H918" s="242"/>
      <c r="I918"/>
      <c r="J918"/>
      <c r="K918"/>
      <c r="L918"/>
      <c r="M918"/>
    </row>
    <row r="919" spans="1:13">
      <c r="A919" s="1"/>
      <c r="B919" s="366"/>
      <c r="C919" s="2"/>
      <c r="D919" s="3"/>
      <c r="E919"/>
      <c r="F919"/>
      <c r="G919" s="242"/>
      <c r="H919" s="242"/>
      <c r="I919"/>
      <c r="J919"/>
      <c r="K919"/>
      <c r="L919"/>
      <c r="M919"/>
    </row>
    <row r="920" spans="1:13">
      <c r="A920" s="1"/>
      <c r="B920" s="366"/>
      <c r="C920" s="2"/>
      <c r="D920" s="3"/>
      <c r="E920"/>
      <c r="F920"/>
      <c r="G920" s="242"/>
      <c r="H920" s="242"/>
      <c r="I920"/>
      <c r="J920"/>
      <c r="K920"/>
      <c r="L920"/>
      <c r="M920"/>
    </row>
    <row r="921" spans="1:13">
      <c r="A921" s="1"/>
      <c r="B921" s="366"/>
      <c r="C921" s="2"/>
      <c r="D921" s="3"/>
      <c r="E921"/>
      <c r="F921"/>
      <c r="G921" s="242"/>
      <c r="H921" s="242"/>
      <c r="I921"/>
      <c r="J921"/>
      <c r="K921"/>
      <c r="L921"/>
      <c r="M921"/>
    </row>
    <row r="922" spans="1:13">
      <c r="A922" s="1"/>
      <c r="B922" s="366"/>
      <c r="C922" s="2"/>
      <c r="D922" s="3"/>
      <c r="E922"/>
      <c r="F922"/>
      <c r="G922" s="242"/>
      <c r="H922" s="242"/>
      <c r="I922"/>
      <c r="J922"/>
      <c r="K922"/>
      <c r="L922"/>
      <c r="M922"/>
    </row>
    <row r="923" spans="1:13">
      <c r="A923" s="1"/>
      <c r="B923" s="366"/>
      <c r="C923" s="2"/>
      <c r="D923" s="3"/>
      <c r="E923"/>
      <c r="F923"/>
      <c r="G923" s="242"/>
      <c r="H923" s="242"/>
      <c r="I923"/>
      <c r="J923"/>
      <c r="K923"/>
      <c r="L923"/>
      <c r="M923"/>
    </row>
    <row r="924" spans="1:13">
      <c r="A924" s="1"/>
      <c r="B924" s="366"/>
      <c r="C924" s="2"/>
      <c r="D924" s="3"/>
      <c r="E924"/>
      <c r="F924"/>
      <c r="G924" s="242"/>
      <c r="H924" s="242"/>
      <c r="I924"/>
      <c r="J924"/>
      <c r="K924"/>
      <c r="L924"/>
      <c r="M924"/>
    </row>
    <row r="925" spans="1:13">
      <c r="A925" s="1"/>
      <c r="B925" s="366"/>
      <c r="C925" s="2"/>
      <c r="D925" s="3"/>
      <c r="E925"/>
      <c r="F925"/>
      <c r="G925" s="242"/>
      <c r="H925" s="242"/>
      <c r="I925"/>
      <c r="J925"/>
      <c r="K925"/>
      <c r="L925"/>
      <c r="M925"/>
    </row>
    <row r="926" spans="1:13">
      <c r="A926" s="1"/>
      <c r="B926" s="366"/>
      <c r="C926" s="2"/>
      <c r="D926" s="3"/>
      <c r="E926"/>
      <c r="F926"/>
      <c r="G926" s="242"/>
      <c r="H926" s="242"/>
      <c r="I926"/>
      <c r="J926"/>
      <c r="K926"/>
      <c r="L926"/>
      <c r="M926"/>
    </row>
    <row r="927" spans="1:13">
      <c r="A927" s="1"/>
      <c r="B927" s="366"/>
      <c r="C927" s="2"/>
      <c r="D927" s="3"/>
      <c r="E927"/>
      <c r="F927"/>
      <c r="G927" s="242"/>
      <c r="H927" s="242"/>
      <c r="I927"/>
      <c r="J927"/>
      <c r="K927"/>
      <c r="L927"/>
      <c r="M927"/>
    </row>
    <row r="928" spans="1:13">
      <c r="A928" s="1"/>
      <c r="B928" s="366"/>
      <c r="C928" s="2"/>
      <c r="D928" s="3"/>
      <c r="E928"/>
      <c r="F928"/>
      <c r="G928" s="242"/>
      <c r="H928" s="242"/>
      <c r="I928"/>
      <c r="J928"/>
      <c r="K928"/>
      <c r="L928"/>
      <c r="M928"/>
    </row>
    <row r="929" spans="1:13">
      <c r="A929" s="1"/>
      <c r="B929" s="366"/>
      <c r="C929" s="2"/>
      <c r="D929" s="3"/>
      <c r="E929"/>
      <c r="F929"/>
      <c r="G929" s="242"/>
      <c r="H929" s="242"/>
      <c r="I929"/>
      <c r="J929"/>
      <c r="K929"/>
      <c r="L929"/>
      <c r="M929"/>
    </row>
    <row r="930" spans="1:13">
      <c r="A930" s="1"/>
      <c r="B930" s="366"/>
      <c r="C930" s="2"/>
      <c r="D930" s="3"/>
      <c r="E930"/>
      <c r="F930"/>
      <c r="G930" s="242"/>
      <c r="H930" s="242"/>
      <c r="I930"/>
      <c r="J930"/>
      <c r="K930"/>
      <c r="L930"/>
      <c r="M930"/>
    </row>
    <row r="931" spans="1:13">
      <c r="A931" s="1"/>
      <c r="B931" s="366"/>
      <c r="C931" s="2"/>
      <c r="D931" s="3"/>
      <c r="E931"/>
      <c r="F931"/>
      <c r="G931" s="242"/>
      <c r="H931" s="242"/>
      <c r="I931"/>
      <c r="J931"/>
      <c r="K931"/>
      <c r="L931"/>
      <c r="M931"/>
    </row>
    <row r="932" spans="1:13">
      <c r="A932" s="1"/>
      <c r="B932" s="366"/>
      <c r="C932" s="2"/>
      <c r="D932" s="3"/>
      <c r="E932"/>
      <c r="F932"/>
      <c r="G932" s="242"/>
      <c r="H932" s="242"/>
      <c r="I932"/>
      <c r="J932"/>
      <c r="K932"/>
      <c r="L932"/>
      <c r="M932"/>
    </row>
    <row r="933" spans="1:13">
      <c r="A933" s="1"/>
      <c r="B933" s="366"/>
      <c r="C933" s="2"/>
      <c r="D933" s="3"/>
      <c r="E933"/>
      <c r="F933"/>
      <c r="G933" s="242"/>
      <c r="H933" s="242"/>
      <c r="I933"/>
      <c r="J933"/>
      <c r="K933"/>
      <c r="L933"/>
      <c r="M933"/>
    </row>
    <row r="934" spans="1:13">
      <c r="A934" s="1"/>
      <c r="B934" s="366"/>
      <c r="C934" s="2"/>
      <c r="D934" s="3"/>
      <c r="E934"/>
      <c r="F934"/>
      <c r="G934" s="242"/>
      <c r="H934" s="242"/>
      <c r="I934"/>
      <c r="J934"/>
      <c r="K934"/>
      <c r="L934"/>
      <c r="M934"/>
    </row>
    <row r="935" spans="1:13">
      <c r="A935" s="1"/>
      <c r="B935" s="366"/>
      <c r="C935" s="2"/>
      <c r="D935" s="3"/>
      <c r="E935"/>
      <c r="F935"/>
      <c r="G935" s="242"/>
      <c r="H935" s="242"/>
      <c r="I935"/>
      <c r="J935"/>
      <c r="K935"/>
      <c r="L935"/>
      <c r="M935"/>
    </row>
    <row r="936" spans="1:13">
      <c r="A936" s="1"/>
      <c r="B936" s="366"/>
      <c r="C936" s="2"/>
      <c r="D936" s="3"/>
      <c r="E936"/>
      <c r="F936"/>
      <c r="G936" s="242"/>
      <c r="H936" s="242"/>
      <c r="I936"/>
      <c r="J936"/>
      <c r="K936"/>
      <c r="L936"/>
      <c r="M936"/>
    </row>
    <row r="937" spans="1:13">
      <c r="A937" s="1"/>
      <c r="B937" s="366"/>
      <c r="C937" s="2"/>
      <c r="D937" s="3"/>
      <c r="E937"/>
      <c r="F937"/>
      <c r="G937" s="242"/>
      <c r="H937" s="242"/>
      <c r="I937"/>
      <c r="J937"/>
      <c r="K937"/>
      <c r="L937"/>
      <c r="M937"/>
    </row>
    <row r="938" spans="1:13">
      <c r="A938" s="1"/>
      <c r="B938" s="366"/>
      <c r="C938" s="2"/>
      <c r="D938" s="3"/>
      <c r="E938"/>
      <c r="F938"/>
      <c r="G938" s="242"/>
      <c r="H938" s="242"/>
      <c r="I938"/>
      <c r="J938"/>
      <c r="K938"/>
      <c r="L938"/>
      <c r="M938"/>
    </row>
    <row r="939" spans="1:13">
      <c r="A939" s="1"/>
      <c r="B939" s="366"/>
      <c r="C939" s="2"/>
      <c r="D939" s="3"/>
      <c r="E939"/>
      <c r="F939"/>
      <c r="G939" s="242"/>
      <c r="H939" s="242"/>
      <c r="I939"/>
      <c r="J939"/>
      <c r="K939"/>
      <c r="L939"/>
      <c r="M939"/>
    </row>
    <row r="940" spans="1:13">
      <c r="A940" s="1"/>
      <c r="B940" s="366"/>
      <c r="C940" s="2"/>
      <c r="D940" s="3"/>
      <c r="E940"/>
      <c r="F940"/>
      <c r="G940" s="242"/>
      <c r="H940" s="242"/>
      <c r="I940"/>
      <c r="J940"/>
      <c r="K940"/>
      <c r="L940"/>
      <c r="M940"/>
    </row>
    <row r="941" spans="1:13">
      <c r="A941" s="1"/>
      <c r="B941" s="366"/>
      <c r="C941" s="2"/>
      <c r="D941" s="3"/>
      <c r="E941"/>
      <c r="F941"/>
      <c r="G941" s="242"/>
      <c r="H941" s="242"/>
      <c r="I941"/>
      <c r="J941"/>
      <c r="K941"/>
      <c r="L941"/>
      <c r="M941"/>
    </row>
    <row r="942" spans="1:13">
      <c r="A942" s="1"/>
      <c r="B942" s="366"/>
      <c r="C942" s="2"/>
      <c r="D942" s="3"/>
      <c r="E942"/>
      <c r="F942"/>
      <c r="G942" s="242"/>
      <c r="H942" s="242"/>
      <c r="I942"/>
      <c r="J942"/>
      <c r="K942"/>
      <c r="L942"/>
      <c r="M942"/>
    </row>
    <row r="943" spans="1:13">
      <c r="A943" s="1"/>
      <c r="B943" s="366"/>
      <c r="C943" s="2"/>
      <c r="D943" s="3"/>
      <c r="E943"/>
      <c r="F943"/>
      <c r="G943" s="242"/>
      <c r="H943" s="242"/>
      <c r="I943"/>
      <c r="J943"/>
      <c r="K943"/>
      <c r="L943"/>
      <c r="M943"/>
    </row>
    <row r="944" spans="1:13">
      <c r="A944" s="1"/>
      <c r="B944" s="366"/>
      <c r="C944" s="2"/>
      <c r="D944" s="3"/>
      <c r="E944"/>
      <c r="F944"/>
      <c r="G944" s="242"/>
      <c r="H944" s="242"/>
      <c r="I944"/>
      <c r="J944"/>
      <c r="K944"/>
      <c r="L944"/>
      <c r="M944"/>
    </row>
    <row r="945" spans="1:13">
      <c r="A945" s="1"/>
      <c r="B945" s="366"/>
      <c r="C945" s="2"/>
      <c r="D945" s="3"/>
      <c r="E945"/>
      <c r="F945"/>
      <c r="G945" s="242"/>
      <c r="H945" s="242"/>
      <c r="I945"/>
      <c r="J945"/>
      <c r="K945"/>
      <c r="L945"/>
      <c r="M945"/>
    </row>
    <row r="946" spans="1:13">
      <c r="A946" s="1"/>
      <c r="B946" s="366"/>
      <c r="C946" s="2"/>
      <c r="D946" s="3"/>
      <c r="E946"/>
      <c r="F946"/>
      <c r="G946" s="242"/>
      <c r="H946" s="242"/>
      <c r="I946"/>
      <c r="J946"/>
      <c r="K946"/>
      <c r="L946"/>
      <c r="M946"/>
    </row>
    <row r="947" spans="1:13">
      <c r="A947" s="1"/>
      <c r="B947" s="366"/>
      <c r="C947" s="2"/>
      <c r="D947" s="3"/>
      <c r="E947"/>
      <c r="F947"/>
      <c r="G947" s="242"/>
      <c r="H947" s="242"/>
      <c r="I947"/>
      <c r="J947"/>
      <c r="K947"/>
      <c r="L947"/>
      <c r="M947"/>
    </row>
    <row r="948" spans="1:13">
      <c r="A948" s="1"/>
      <c r="B948" s="366"/>
      <c r="C948" s="2"/>
      <c r="D948" s="3"/>
      <c r="E948"/>
      <c r="F948"/>
      <c r="G948" s="242"/>
      <c r="H948" s="242"/>
      <c r="I948"/>
      <c r="J948"/>
      <c r="K948"/>
      <c r="L948"/>
      <c r="M948"/>
    </row>
    <row r="949" spans="1:13">
      <c r="A949" s="1"/>
      <c r="B949" s="366"/>
      <c r="C949" s="2"/>
      <c r="D949" s="3"/>
      <c r="E949"/>
      <c r="F949"/>
      <c r="G949" s="242"/>
      <c r="H949" s="242"/>
      <c r="I949"/>
      <c r="J949"/>
      <c r="K949"/>
      <c r="L949"/>
      <c r="M949"/>
    </row>
    <row r="950" spans="1:13">
      <c r="A950" s="1"/>
      <c r="B950" s="366"/>
      <c r="C950" s="2"/>
      <c r="D950" s="3"/>
      <c r="E950"/>
      <c r="F950"/>
      <c r="G950" s="242"/>
      <c r="H950" s="242"/>
      <c r="I950"/>
      <c r="J950"/>
      <c r="K950"/>
      <c r="L950"/>
      <c r="M950"/>
    </row>
    <row r="951" spans="1:13">
      <c r="A951" s="1"/>
      <c r="B951" s="366"/>
      <c r="C951" s="2"/>
      <c r="D951" s="3"/>
      <c r="E951"/>
      <c r="F951"/>
      <c r="G951" s="242"/>
      <c r="H951" s="242"/>
      <c r="I951"/>
      <c r="J951"/>
      <c r="K951"/>
      <c r="L951"/>
      <c r="M951"/>
    </row>
    <row r="952" spans="1:13">
      <c r="A952" s="1"/>
      <c r="B952" s="366"/>
      <c r="C952" s="2"/>
      <c r="D952" s="3"/>
      <c r="E952"/>
      <c r="F952"/>
      <c r="G952" s="242"/>
      <c r="H952" s="242"/>
      <c r="I952"/>
      <c r="J952"/>
      <c r="K952"/>
      <c r="L952"/>
      <c r="M952"/>
    </row>
    <row r="953" spans="1:13">
      <c r="A953" s="1"/>
      <c r="B953" s="366"/>
      <c r="C953" s="2"/>
      <c r="D953" s="3"/>
      <c r="E953"/>
      <c r="F953"/>
      <c r="G953" s="242"/>
      <c r="H953" s="242"/>
      <c r="I953"/>
      <c r="J953"/>
      <c r="K953"/>
      <c r="L953"/>
      <c r="M953"/>
    </row>
    <row r="954" spans="1:13">
      <c r="A954" s="1"/>
      <c r="B954" s="366"/>
      <c r="C954" s="2"/>
      <c r="D954" s="3"/>
      <c r="E954"/>
      <c r="F954"/>
      <c r="G954" s="242"/>
      <c r="H954" s="242"/>
      <c r="I954"/>
      <c r="J954"/>
      <c r="K954"/>
      <c r="L954"/>
      <c r="M954"/>
    </row>
    <row r="955" spans="1:13">
      <c r="A955" s="1"/>
      <c r="B955" s="366"/>
      <c r="C955" s="2"/>
      <c r="D955" s="3"/>
      <c r="E955"/>
      <c r="F955"/>
      <c r="G955" s="242"/>
      <c r="H955" s="242"/>
      <c r="I955"/>
      <c r="J955"/>
      <c r="K955"/>
      <c r="L955"/>
      <c r="M955"/>
    </row>
    <row r="956" spans="1:13">
      <c r="A956" s="1"/>
      <c r="B956" s="366"/>
      <c r="C956" s="2"/>
      <c r="D956" s="3"/>
      <c r="E956"/>
      <c r="F956"/>
      <c r="G956" s="242"/>
      <c r="H956" s="242"/>
      <c r="I956"/>
      <c r="J956"/>
      <c r="K956"/>
      <c r="L956"/>
      <c r="M956"/>
    </row>
    <row r="957" spans="1:13">
      <c r="A957" s="1"/>
      <c r="B957" s="366"/>
      <c r="C957" s="2"/>
      <c r="D957" s="3"/>
      <c r="E957"/>
      <c r="F957"/>
      <c r="G957" s="242"/>
      <c r="H957" s="242"/>
      <c r="I957"/>
      <c r="J957"/>
      <c r="K957"/>
      <c r="L957"/>
      <c r="M957"/>
    </row>
    <row r="958" spans="1:13">
      <c r="A958" s="1"/>
      <c r="B958" s="366"/>
      <c r="C958" s="2"/>
      <c r="D958" s="3"/>
      <c r="E958"/>
      <c r="F958"/>
      <c r="G958" s="242"/>
      <c r="H958" s="242"/>
      <c r="I958"/>
      <c r="J958"/>
      <c r="K958"/>
      <c r="L958"/>
      <c r="M958"/>
    </row>
    <row r="959" spans="1:13">
      <c r="A959" s="1"/>
      <c r="B959" s="366"/>
      <c r="C959" s="2"/>
      <c r="D959" s="3"/>
      <c r="E959"/>
      <c r="F959"/>
      <c r="G959" s="242"/>
      <c r="H959" s="242"/>
      <c r="I959"/>
      <c r="J959"/>
      <c r="K959"/>
      <c r="L959"/>
      <c r="M959"/>
    </row>
    <row r="960" spans="1:13">
      <c r="A960" s="1"/>
      <c r="B960" s="366"/>
      <c r="C960" s="2"/>
      <c r="D960" s="3"/>
      <c r="E960"/>
      <c r="F960"/>
      <c r="G960" s="242"/>
      <c r="H960" s="242"/>
      <c r="I960"/>
      <c r="J960"/>
      <c r="K960"/>
      <c r="L960"/>
      <c r="M960"/>
    </row>
    <row r="961" spans="1:13">
      <c r="A961" s="1"/>
      <c r="B961" s="366"/>
      <c r="C961" s="2"/>
      <c r="D961" s="3"/>
      <c r="E961"/>
      <c r="F961"/>
      <c r="G961" s="242"/>
      <c r="H961" s="242"/>
      <c r="I961"/>
      <c r="J961"/>
      <c r="K961"/>
      <c r="L961"/>
      <c r="M961"/>
    </row>
    <row r="962" spans="1:13">
      <c r="A962" s="1"/>
      <c r="B962" s="366"/>
      <c r="C962" s="2"/>
      <c r="D962" s="3"/>
      <c r="E962"/>
      <c r="F962"/>
      <c r="G962" s="242"/>
      <c r="H962" s="242"/>
      <c r="I962"/>
      <c r="J962"/>
      <c r="K962"/>
      <c r="L962"/>
      <c r="M962"/>
    </row>
    <row r="963" spans="1:13">
      <c r="A963" s="1"/>
      <c r="B963" s="366"/>
      <c r="C963" s="2"/>
      <c r="D963" s="3"/>
      <c r="E963"/>
      <c r="F963"/>
      <c r="G963" s="242"/>
      <c r="H963" s="242"/>
      <c r="I963"/>
      <c r="J963"/>
      <c r="K963"/>
      <c r="L963"/>
      <c r="M963"/>
    </row>
    <row r="964" spans="1:13">
      <c r="A964" s="1"/>
      <c r="B964" s="366"/>
      <c r="C964" s="2"/>
      <c r="D964" s="3"/>
      <c r="E964"/>
      <c r="F964"/>
      <c r="G964" s="242"/>
      <c r="H964" s="242"/>
      <c r="I964"/>
      <c r="J964"/>
      <c r="K964"/>
      <c r="L964"/>
      <c r="M964"/>
    </row>
    <row r="965" spans="1:13">
      <c r="A965" s="1"/>
      <c r="B965" s="366"/>
      <c r="C965" s="2"/>
      <c r="D965" s="3"/>
      <c r="E965"/>
      <c r="F965"/>
      <c r="G965" s="242"/>
      <c r="H965" s="242"/>
      <c r="I965"/>
      <c r="J965"/>
      <c r="K965"/>
      <c r="L965"/>
      <c r="M965"/>
    </row>
    <row r="966" spans="1:13">
      <c r="A966" s="1"/>
      <c r="B966" s="366"/>
      <c r="C966" s="2"/>
      <c r="D966" s="3"/>
      <c r="E966"/>
      <c r="F966"/>
      <c r="G966" s="242"/>
      <c r="H966" s="242"/>
      <c r="I966"/>
      <c r="J966"/>
      <c r="K966"/>
      <c r="L966"/>
      <c r="M966"/>
    </row>
    <row r="967" spans="1:13">
      <c r="A967" s="1"/>
      <c r="B967" s="366"/>
      <c r="C967" s="2"/>
      <c r="D967" s="3"/>
      <c r="E967"/>
      <c r="F967"/>
      <c r="G967" s="242"/>
      <c r="H967" s="242"/>
      <c r="I967"/>
      <c r="J967"/>
      <c r="K967"/>
      <c r="L967"/>
      <c r="M967"/>
    </row>
    <row r="968" spans="1:13">
      <c r="A968" s="1"/>
      <c r="B968" s="366"/>
      <c r="C968" s="2"/>
      <c r="D968" s="3"/>
      <c r="E968"/>
      <c r="F968"/>
      <c r="G968" s="242"/>
      <c r="H968" s="242"/>
      <c r="I968"/>
      <c r="J968"/>
      <c r="K968"/>
      <c r="L968"/>
      <c r="M968"/>
    </row>
    <row r="969" spans="1:13">
      <c r="A969" s="1"/>
      <c r="B969" s="366"/>
      <c r="C969" s="2"/>
      <c r="D969" s="3"/>
      <c r="E969"/>
      <c r="F969"/>
      <c r="G969" s="242"/>
      <c r="H969" s="242"/>
      <c r="I969"/>
      <c r="J969"/>
      <c r="K969"/>
      <c r="L969"/>
      <c r="M969"/>
    </row>
    <row r="970" spans="1:13">
      <c r="A970" s="1"/>
      <c r="B970" s="366"/>
      <c r="C970" s="2"/>
      <c r="D970" s="3"/>
      <c r="E970"/>
      <c r="F970"/>
      <c r="G970" s="242"/>
      <c r="H970" s="242"/>
      <c r="I970"/>
      <c r="J970"/>
      <c r="K970"/>
      <c r="L970"/>
      <c r="M970"/>
    </row>
    <row r="971" spans="1:13">
      <c r="A971" s="1"/>
      <c r="B971" s="366"/>
      <c r="C971" s="2"/>
      <c r="D971" s="3"/>
      <c r="E971"/>
      <c r="F971"/>
      <c r="G971" s="242"/>
      <c r="H971" s="242"/>
      <c r="I971"/>
      <c r="J971"/>
      <c r="K971"/>
      <c r="L971"/>
      <c r="M971"/>
    </row>
    <row r="972" spans="1:13">
      <c r="A972" s="1"/>
      <c r="B972" s="366"/>
      <c r="C972" s="2"/>
      <c r="D972" s="3"/>
      <c r="E972"/>
      <c r="F972"/>
      <c r="G972" s="242"/>
      <c r="H972" s="242"/>
      <c r="I972"/>
      <c r="J972"/>
      <c r="K972"/>
      <c r="L972"/>
      <c r="M972"/>
    </row>
    <row r="973" spans="1:13">
      <c r="A973" s="1"/>
      <c r="B973" s="366"/>
      <c r="C973" s="2"/>
      <c r="D973" s="3"/>
      <c r="E973"/>
      <c r="F973"/>
      <c r="G973" s="242"/>
      <c r="H973" s="242"/>
      <c r="I973"/>
      <c r="J973"/>
      <c r="K973"/>
      <c r="L973"/>
      <c r="M973"/>
    </row>
    <row r="974" spans="1:13">
      <c r="A974" s="1"/>
      <c r="B974" s="366"/>
      <c r="C974" s="2"/>
      <c r="D974" s="3"/>
      <c r="E974"/>
      <c r="F974"/>
      <c r="G974" s="242"/>
      <c r="H974" s="242"/>
      <c r="I974"/>
      <c r="J974"/>
      <c r="K974"/>
      <c r="L974"/>
      <c r="M974"/>
    </row>
    <row r="975" spans="1:13">
      <c r="A975" s="1"/>
      <c r="B975" s="366"/>
      <c r="C975" s="2"/>
      <c r="D975" s="3"/>
      <c r="E975"/>
      <c r="F975"/>
      <c r="G975" s="242"/>
      <c r="H975" s="242"/>
      <c r="I975"/>
      <c r="J975"/>
      <c r="K975"/>
      <c r="L975"/>
      <c r="M975"/>
    </row>
    <row r="976" spans="1:13">
      <c r="A976" s="1"/>
      <c r="B976" s="366"/>
      <c r="C976" s="2"/>
      <c r="D976" s="3"/>
      <c r="E976"/>
      <c r="F976"/>
      <c r="G976" s="242"/>
      <c r="H976" s="242"/>
      <c r="I976"/>
      <c r="J976"/>
      <c r="K976"/>
      <c r="L976"/>
      <c r="M976"/>
    </row>
    <row r="977" spans="1:13">
      <c r="A977" s="1"/>
      <c r="B977" s="366"/>
      <c r="C977" s="2"/>
      <c r="D977" s="3"/>
      <c r="E977"/>
      <c r="F977"/>
      <c r="G977" s="242"/>
      <c r="H977" s="242"/>
      <c r="I977"/>
      <c r="J977"/>
      <c r="K977"/>
      <c r="L977"/>
      <c r="M977"/>
    </row>
    <row r="978" spans="1:13">
      <c r="A978" s="1"/>
      <c r="B978" s="366"/>
      <c r="C978" s="2"/>
      <c r="D978" s="3"/>
      <c r="E978"/>
      <c r="F978"/>
      <c r="G978" s="242"/>
      <c r="H978" s="242"/>
      <c r="I978"/>
      <c r="J978"/>
      <c r="K978"/>
      <c r="L978"/>
      <c r="M978"/>
    </row>
    <row r="979" spans="1:13">
      <c r="A979" s="1"/>
      <c r="B979" s="366"/>
      <c r="C979" s="2"/>
      <c r="D979" s="3"/>
      <c r="E979"/>
      <c r="F979"/>
      <c r="G979" s="242"/>
      <c r="H979" s="242"/>
      <c r="I979"/>
      <c r="J979"/>
      <c r="K979"/>
      <c r="L979"/>
      <c r="M979"/>
    </row>
    <row r="980" spans="1:13">
      <c r="A980" s="1"/>
      <c r="B980" s="366"/>
      <c r="C980" s="2"/>
      <c r="D980" s="3"/>
      <c r="E980"/>
      <c r="F980"/>
      <c r="G980" s="242"/>
      <c r="H980" s="242"/>
      <c r="I980"/>
      <c r="J980"/>
      <c r="K980"/>
      <c r="L980"/>
      <c r="M980"/>
    </row>
    <row r="981" spans="1:13">
      <c r="A981" s="1"/>
      <c r="B981" s="366"/>
      <c r="C981" s="2"/>
      <c r="D981" s="3"/>
      <c r="E981"/>
      <c r="F981"/>
      <c r="G981" s="242"/>
      <c r="H981" s="242"/>
      <c r="I981"/>
      <c r="J981"/>
      <c r="K981"/>
      <c r="L981"/>
      <c r="M981"/>
    </row>
    <row r="982" spans="1:13">
      <c r="A982" s="1"/>
      <c r="B982" s="366"/>
      <c r="C982" s="2"/>
      <c r="D982" s="3"/>
      <c r="E982"/>
      <c r="F982"/>
      <c r="G982" s="242"/>
      <c r="H982" s="242"/>
      <c r="I982"/>
      <c r="J982"/>
      <c r="K982"/>
      <c r="L982"/>
      <c r="M982"/>
    </row>
    <row r="983" spans="1:13">
      <c r="A983" s="1"/>
      <c r="B983" s="366"/>
      <c r="C983" s="2"/>
      <c r="D983" s="3"/>
      <c r="E983"/>
      <c r="F983"/>
      <c r="G983" s="242"/>
      <c r="H983" s="242"/>
      <c r="I983"/>
      <c r="J983"/>
      <c r="K983"/>
      <c r="L983"/>
      <c r="M983"/>
    </row>
    <row r="984" spans="1:13">
      <c r="A984" s="1"/>
      <c r="B984" s="366"/>
      <c r="C984" s="2"/>
      <c r="D984" s="3"/>
      <c r="E984"/>
      <c r="F984"/>
      <c r="G984" s="242"/>
      <c r="H984" s="242"/>
      <c r="I984"/>
      <c r="J984"/>
      <c r="K984"/>
      <c r="L984"/>
      <c r="M984"/>
    </row>
    <row r="985" spans="1:13">
      <c r="A985" s="1"/>
      <c r="B985" s="366"/>
      <c r="C985" s="2"/>
      <c r="D985" s="3"/>
      <c r="E985"/>
      <c r="F985"/>
      <c r="G985" s="242"/>
      <c r="H985" s="242"/>
      <c r="I985"/>
      <c r="J985"/>
      <c r="K985"/>
      <c r="L985"/>
      <c r="M985"/>
    </row>
    <row r="986" spans="1:13">
      <c r="A986" s="1"/>
      <c r="B986" s="366"/>
      <c r="C986" s="2"/>
      <c r="D986" s="3"/>
      <c r="E986"/>
      <c r="F986"/>
      <c r="G986" s="242"/>
      <c r="H986" s="242"/>
      <c r="I986"/>
      <c r="J986"/>
      <c r="K986"/>
      <c r="L986"/>
      <c r="M986"/>
    </row>
    <row r="987" spans="1:13">
      <c r="A987" s="1"/>
      <c r="B987" s="366"/>
      <c r="C987" s="2"/>
      <c r="D987" s="3"/>
      <c r="E987"/>
      <c r="F987"/>
      <c r="G987" s="242"/>
      <c r="H987" s="242"/>
      <c r="I987"/>
      <c r="J987"/>
      <c r="K987"/>
      <c r="L987"/>
      <c r="M987"/>
    </row>
    <row r="988" spans="1:13">
      <c r="A988" s="1"/>
      <c r="B988" s="366"/>
      <c r="C988" s="2"/>
      <c r="D988" s="3"/>
      <c r="E988"/>
      <c r="F988"/>
      <c r="G988" s="242"/>
      <c r="H988" s="242"/>
      <c r="I988"/>
      <c r="J988"/>
      <c r="K988"/>
      <c r="L988"/>
      <c r="M988"/>
    </row>
    <row r="989" spans="1:13">
      <c r="A989" s="1"/>
      <c r="B989" s="366"/>
      <c r="C989" s="2"/>
      <c r="D989" s="3"/>
      <c r="E989"/>
      <c r="F989"/>
      <c r="G989" s="242"/>
      <c r="H989" s="242"/>
      <c r="I989"/>
      <c r="J989"/>
      <c r="K989"/>
      <c r="L989"/>
      <c r="M989"/>
    </row>
    <row r="990" spans="1:13">
      <c r="A990" s="1"/>
      <c r="B990" s="366"/>
      <c r="C990" s="2"/>
      <c r="D990" s="3"/>
      <c r="E990"/>
      <c r="F990"/>
      <c r="G990" s="242"/>
      <c r="H990" s="242"/>
      <c r="I990"/>
      <c r="J990"/>
      <c r="K990"/>
      <c r="L990"/>
      <c r="M990"/>
    </row>
    <row r="991" spans="1:13">
      <c r="A991" s="1"/>
      <c r="B991" s="366"/>
      <c r="C991" s="2"/>
      <c r="D991" s="3"/>
      <c r="E991"/>
      <c r="F991"/>
      <c r="G991" s="242"/>
      <c r="H991" s="242"/>
      <c r="I991"/>
      <c r="J991"/>
      <c r="K991"/>
      <c r="L991"/>
      <c r="M991"/>
    </row>
    <row r="992" spans="1:13">
      <c r="A992" s="1"/>
      <c r="B992" s="366"/>
      <c r="C992" s="2"/>
      <c r="D992" s="3"/>
      <c r="E992"/>
      <c r="F992"/>
      <c r="G992" s="242"/>
      <c r="H992" s="242"/>
      <c r="I992"/>
      <c r="J992"/>
      <c r="K992"/>
      <c r="L992"/>
      <c r="M992"/>
    </row>
    <row r="993" spans="1:13">
      <c r="A993" s="1"/>
      <c r="B993" s="366"/>
      <c r="C993" s="2"/>
      <c r="D993" s="3"/>
      <c r="E993"/>
      <c r="F993"/>
      <c r="G993" s="242"/>
      <c r="H993" s="242"/>
      <c r="I993"/>
      <c r="J993"/>
      <c r="K993"/>
      <c r="L993"/>
      <c r="M993"/>
    </row>
    <row r="994" spans="1:13">
      <c r="A994" s="1"/>
      <c r="B994" s="366"/>
      <c r="C994" s="2"/>
      <c r="D994" s="3"/>
      <c r="E994"/>
      <c r="F994"/>
      <c r="G994" s="242"/>
      <c r="H994" s="242"/>
      <c r="I994"/>
      <c r="J994"/>
      <c r="K994"/>
      <c r="L994"/>
      <c r="M994"/>
    </row>
    <row r="995" spans="1:13">
      <c r="A995" s="1"/>
      <c r="B995" s="366"/>
      <c r="C995" s="2"/>
      <c r="D995" s="3"/>
      <c r="E995"/>
      <c r="F995"/>
      <c r="G995" s="242"/>
      <c r="H995" s="242"/>
      <c r="I995"/>
      <c r="J995"/>
      <c r="K995"/>
      <c r="L995"/>
      <c r="M995"/>
    </row>
    <row r="996" spans="1:13">
      <c r="A996" s="1"/>
      <c r="B996" s="366"/>
      <c r="C996" s="2"/>
      <c r="D996" s="3"/>
      <c r="E996"/>
      <c r="F996"/>
      <c r="G996" s="242"/>
      <c r="H996" s="242"/>
      <c r="I996"/>
      <c r="J996"/>
      <c r="K996"/>
      <c r="L996"/>
      <c r="M996"/>
    </row>
    <row r="997" spans="1:13">
      <c r="A997" s="1"/>
      <c r="B997" s="366"/>
      <c r="C997" s="2"/>
      <c r="D997" s="3"/>
      <c r="E997"/>
      <c r="F997"/>
      <c r="G997" s="242"/>
      <c r="H997" s="242"/>
      <c r="I997"/>
      <c r="J997"/>
      <c r="K997"/>
      <c r="L997"/>
      <c r="M997"/>
    </row>
    <row r="998" spans="1:13">
      <c r="A998" s="1"/>
      <c r="B998" s="366"/>
      <c r="C998" s="2"/>
      <c r="D998" s="3"/>
      <c r="E998"/>
      <c r="F998"/>
      <c r="G998" s="242"/>
      <c r="H998" s="242"/>
      <c r="I998"/>
      <c r="J998"/>
      <c r="K998"/>
      <c r="L998"/>
      <c r="M998"/>
    </row>
    <row r="999" spans="1:13">
      <c r="A999" s="1"/>
      <c r="B999" s="366"/>
      <c r="C999" s="2"/>
      <c r="D999" s="3"/>
      <c r="E999"/>
      <c r="F999"/>
      <c r="G999" s="242"/>
      <c r="H999" s="242"/>
      <c r="I999"/>
      <c r="J999"/>
      <c r="K999"/>
      <c r="L999"/>
      <c r="M999"/>
    </row>
    <row r="1000" spans="1:13">
      <c r="A1000" s="1"/>
      <c r="B1000" s="366"/>
      <c r="C1000" s="2"/>
      <c r="D1000" s="3"/>
      <c r="E1000"/>
      <c r="F1000"/>
      <c r="G1000" s="242"/>
      <c r="H1000" s="242"/>
      <c r="I1000"/>
      <c r="J1000"/>
      <c r="K1000"/>
      <c r="L1000"/>
      <c r="M1000"/>
    </row>
    <row r="1001" spans="1:13">
      <c r="A1001" s="1"/>
      <c r="B1001" s="366"/>
      <c r="C1001" s="2"/>
      <c r="D1001" s="3"/>
      <c r="E1001"/>
      <c r="F1001"/>
      <c r="G1001" s="242"/>
      <c r="H1001" s="242"/>
      <c r="I1001"/>
      <c r="J1001"/>
      <c r="K1001"/>
      <c r="L1001"/>
      <c r="M1001"/>
    </row>
    <row r="1002" spans="1:13">
      <c r="A1002" s="1"/>
      <c r="B1002" s="366"/>
      <c r="C1002" s="2"/>
      <c r="D1002" s="3"/>
      <c r="E1002"/>
      <c r="F1002"/>
      <c r="G1002" s="242"/>
      <c r="H1002" s="242"/>
      <c r="I1002"/>
      <c r="J1002"/>
      <c r="K1002"/>
      <c r="L1002"/>
      <c r="M1002"/>
    </row>
    <row r="1003" spans="1:13">
      <c r="A1003" s="1"/>
      <c r="B1003" s="366"/>
      <c r="C1003" s="2"/>
      <c r="D1003" s="3"/>
      <c r="E1003"/>
      <c r="F1003"/>
      <c r="G1003" s="242"/>
      <c r="H1003" s="242"/>
      <c r="I1003"/>
      <c r="J1003"/>
      <c r="K1003"/>
      <c r="L1003"/>
      <c r="M1003"/>
    </row>
    <row r="1004" spans="1:13">
      <c r="A1004" s="1"/>
      <c r="B1004" s="366"/>
      <c r="C1004" s="2"/>
      <c r="D1004" s="2"/>
      <c r="E1004"/>
      <c r="F1004"/>
      <c r="G1004" s="242"/>
      <c r="H1004" s="242"/>
      <c r="I1004"/>
      <c r="J1004"/>
      <c r="K1004"/>
      <c r="L1004"/>
      <c r="M1004"/>
    </row>
    <row r="1005" spans="1:13">
      <c r="A1005" s="1"/>
      <c r="B1005" s="366"/>
      <c r="C1005" s="2"/>
      <c r="D1005" s="2"/>
      <c r="E1005"/>
      <c r="F1005"/>
      <c r="G1005" s="242"/>
      <c r="H1005" s="242"/>
      <c r="I1005"/>
      <c r="J1005"/>
      <c r="K1005"/>
      <c r="L1005"/>
      <c r="M1005"/>
    </row>
    <row r="1006" spans="1:13">
      <c r="A1006" s="1"/>
      <c r="B1006" s="366"/>
      <c r="C1006" s="2"/>
      <c r="D1006" s="2"/>
      <c r="E1006"/>
      <c r="F1006"/>
      <c r="G1006" s="242"/>
      <c r="H1006" s="242"/>
      <c r="I1006"/>
      <c r="J1006"/>
      <c r="K1006"/>
      <c r="L1006"/>
      <c r="M1006"/>
    </row>
    <row r="1007" spans="1:13">
      <c r="A1007" s="1"/>
      <c r="B1007" s="366"/>
      <c r="C1007" s="2"/>
      <c r="D1007" s="2"/>
      <c r="E1007"/>
      <c r="F1007"/>
      <c r="G1007" s="242"/>
      <c r="H1007" s="242"/>
      <c r="I1007"/>
      <c r="J1007"/>
      <c r="K1007"/>
      <c r="L1007"/>
      <c r="M1007"/>
    </row>
    <row r="1008" spans="1:13">
      <c r="A1008" s="1"/>
      <c r="B1008" s="366"/>
      <c r="C1008" s="2"/>
      <c r="D1008" s="2"/>
      <c r="E1008"/>
      <c r="F1008"/>
      <c r="G1008" s="242"/>
      <c r="H1008" s="242"/>
      <c r="I1008"/>
      <c r="J1008"/>
      <c r="K1008"/>
      <c r="L1008"/>
      <c r="M1008"/>
    </row>
    <row r="1009" spans="1:13">
      <c r="A1009" s="1"/>
      <c r="B1009" s="366"/>
      <c r="C1009" s="2"/>
      <c r="D1009" s="2"/>
      <c r="E1009"/>
      <c r="F1009"/>
      <c r="G1009" s="242"/>
      <c r="H1009" s="242"/>
      <c r="I1009"/>
      <c r="J1009"/>
      <c r="K1009"/>
      <c r="L1009"/>
      <c r="M1009"/>
    </row>
    <row r="1010" spans="1:13">
      <c r="A1010" s="1"/>
      <c r="B1010" s="366"/>
      <c r="C1010" s="2"/>
      <c r="D1010" s="2"/>
      <c r="E1010"/>
      <c r="F1010"/>
      <c r="G1010" s="242"/>
      <c r="H1010" s="242"/>
      <c r="I1010"/>
      <c r="J1010"/>
      <c r="K1010"/>
      <c r="L1010"/>
      <c r="M1010"/>
    </row>
    <row r="1011" spans="1:13">
      <c r="A1011" s="1"/>
      <c r="B1011" s="366"/>
      <c r="C1011" s="2"/>
      <c r="D1011" s="2"/>
      <c r="E1011"/>
      <c r="F1011"/>
      <c r="G1011" s="242"/>
      <c r="H1011" s="242"/>
      <c r="I1011"/>
      <c r="J1011"/>
      <c r="K1011"/>
      <c r="L1011"/>
      <c r="M1011"/>
    </row>
    <row r="1012" spans="1:13">
      <c r="A1012" s="1"/>
      <c r="B1012" s="366"/>
      <c r="C1012" s="2"/>
      <c r="D1012" s="2"/>
      <c r="E1012"/>
      <c r="F1012"/>
      <c r="G1012" s="242"/>
      <c r="H1012" s="242"/>
      <c r="I1012"/>
      <c r="J1012"/>
      <c r="K1012"/>
      <c r="L1012"/>
      <c r="M1012"/>
    </row>
    <row r="1013" spans="1:13">
      <c r="A1013" s="1"/>
      <c r="B1013" s="366"/>
      <c r="C1013" s="2"/>
      <c r="D1013" s="2"/>
      <c r="E1013"/>
      <c r="F1013"/>
      <c r="G1013" s="242"/>
      <c r="H1013" s="242"/>
      <c r="I1013"/>
      <c r="J1013"/>
      <c r="K1013"/>
      <c r="L1013"/>
      <c r="M1013"/>
    </row>
    <row r="1014" spans="1:13">
      <c r="A1014" s="1"/>
      <c r="B1014" s="366"/>
      <c r="C1014" s="2"/>
      <c r="D1014" s="2"/>
      <c r="E1014"/>
      <c r="F1014"/>
      <c r="G1014" s="242"/>
      <c r="H1014" s="242"/>
      <c r="I1014"/>
      <c r="J1014"/>
      <c r="K1014"/>
      <c r="L1014"/>
      <c r="M1014"/>
    </row>
    <row r="1015" spans="1:13">
      <c r="A1015" s="1"/>
      <c r="B1015" s="366"/>
      <c r="C1015" s="2"/>
      <c r="D1015" s="2"/>
      <c r="E1015"/>
      <c r="F1015"/>
      <c r="G1015" s="242"/>
      <c r="H1015" s="242"/>
      <c r="I1015"/>
      <c r="J1015"/>
      <c r="K1015"/>
      <c r="L1015"/>
      <c r="M1015"/>
    </row>
    <row r="1016" spans="1:13">
      <c r="A1016" s="1"/>
      <c r="B1016" s="366"/>
      <c r="C1016" s="2"/>
      <c r="D1016" s="2"/>
      <c r="E1016"/>
      <c r="F1016"/>
      <c r="G1016" s="242"/>
      <c r="H1016" s="242"/>
      <c r="I1016"/>
      <c r="J1016"/>
      <c r="K1016"/>
      <c r="L1016"/>
      <c r="M1016"/>
    </row>
    <row r="1017" spans="1:13">
      <c r="A1017" s="1"/>
      <c r="B1017" s="366"/>
      <c r="C1017" s="2"/>
      <c r="D1017" s="2"/>
      <c r="E1017"/>
      <c r="F1017"/>
      <c r="G1017" s="242"/>
      <c r="H1017" s="242"/>
      <c r="I1017"/>
      <c r="J1017"/>
      <c r="K1017"/>
      <c r="L1017"/>
      <c r="M1017"/>
    </row>
    <row r="1018" spans="1:13">
      <c r="A1018" s="1"/>
      <c r="B1018" s="366"/>
      <c r="C1018" s="2"/>
      <c r="D1018" s="2"/>
      <c r="E1018"/>
      <c r="F1018"/>
      <c r="G1018" s="242"/>
      <c r="H1018" s="242"/>
      <c r="I1018"/>
      <c r="J1018"/>
      <c r="K1018"/>
      <c r="L1018"/>
      <c r="M1018"/>
    </row>
    <row r="1019" spans="1:13">
      <c r="A1019" s="1"/>
      <c r="B1019" s="366"/>
      <c r="C1019" s="2"/>
      <c r="D1019" s="2"/>
      <c r="E1019"/>
      <c r="F1019"/>
      <c r="G1019" s="242"/>
      <c r="H1019" s="242"/>
      <c r="I1019"/>
      <c r="J1019"/>
      <c r="K1019"/>
      <c r="L1019"/>
      <c r="M1019"/>
    </row>
    <row r="1020" spans="1:13">
      <c r="A1020" s="1"/>
      <c r="B1020" s="366"/>
      <c r="C1020" s="2"/>
      <c r="D1020" s="2"/>
      <c r="E1020"/>
      <c r="F1020"/>
      <c r="G1020" s="242"/>
      <c r="H1020" s="242"/>
      <c r="I1020"/>
      <c r="J1020"/>
      <c r="K1020"/>
      <c r="L1020"/>
      <c r="M1020"/>
    </row>
    <row r="1021" spans="1:13">
      <c r="A1021" s="1"/>
      <c r="B1021" s="366"/>
      <c r="C1021" s="2"/>
      <c r="D1021" s="2"/>
      <c r="E1021"/>
      <c r="F1021"/>
      <c r="G1021" s="242"/>
      <c r="H1021" s="242"/>
      <c r="I1021"/>
      <c r="J1021"/>
      <c r="K1021"/>
      <c r="L1021"/>
      <c r="M1021"/>
    </row>
    <row r="1022" spans="1:13">
      <c r="A1022" s="1"/>
      <c r="B1022" s="366"/>
      <c r="C1022" s="2"/>
      <c r="D1022" s="2"/>
      <c r="E1022"/>
      <c r="F1022"/>
      <c r="G1022" s="242"/>
      <c r="H1022" s="242"/>
      <c r="I1022"/>
      <c r="J1022"/>
      <c r="K1022"/>
      <c r="L1022"/>
      <c r="M1022"/>
    </row>
    <row r="1023" spans="1:13">
      <c r="A1023" s="1"/>
      <c r="B1023" s="366"/>
      <c r="C1023" s="2"/>
      <c r="D1023" s="2"/>
      <c r="E1023"/>
      <c r="F1023"/>
      <c r="G1023" s="242"/>
      <c r="H1023" s="242"/>
      <c r="I1023"/>
      <c r="J1023"/>
      <c r="K1023"/>
      <c r="L1023"/>
      <c r="M1023"/>
    </row>
    <row r="1024" spans="1:13">
      <c r="A1024" s="1"/>
      <c r="B1024" s="366"/>
      <c r="C1024" s="2"/>
      <c r="D1024" s="2"/>
      <c r="E1024"/>
      <c r="F1024"/>
      <c r="G1024" s="242"/>
      <c r="H1024" s="242"/>
      <c r="I1024"/>
      <c r="J1024"/>
      <c r="K1024"/>
      <c r="L1024"/>
      <c r="M1024"/>
    </row>
    <row r="1025" spans="1:13">
      <c r="A1025" s="1"/>
      <c r="B1025" s="366"/>
      <c r="C1025" s="2"/>
      <c r="D1025" s="2"/>
      <c r="E1025"/>
      <c r="F1025"/>
      <c r="G1025" s="242"/>
      <c r="H1025" s="242"/>
      <c r="I1025"/>
      <c r="J1025"/>
      <c r="K1025"/>
      <c r="L1025"/>
      <c r="M1025"/>
    </row>
    <row r="1026" spans="1:13">
      <c r="A1026" s="1"/>
      <c r="B1026" s="366"/>
      <c r="C1026" s="2"/>
      <c r="D1026" s="2"/>
      <c r="E1026"/>
      <c r="F1026"/>
      <c r="G1026" s="242"/>
      <c r="H1026" s="242"/>
      <c r="I1026"/>
      <c r="J1026"/>
      <c r="K1026"/>
      <c r="L1026"/>
      <c r="M1026"/>
    </row>
    <row r="1027" spans="1:13">
      <c r="A1027" s="1"/>
      <c r="B1027" s="366"/>
      <c r="C1027" s="2"/>
      <c r="D1027" s="2"/>
      <c r="E1027"/>
      <c r="F1027"/>
      <c r="G1027" s="242"/>
      <c r="H1027" s="242"/>
      <c r="I1027"/>
      <c r="J1027"/>
      <c r="K1027"/>
      <c r="L1027"/>
      <c r="M1027"/>
    </row>
    <row r="1028" spans="1:13">
      <c r="A1028" s="1"/>
      <c r="B1028" s="366"/>
      <c r="C1028" s="2"/>
      <c r="D1028" s="2"/>
      <c r="E1028"/>
      <c r="F1028"/>
      <c r="G1028" s="242"/>
      <c r="H1028" s="242"/>
      <c r="I1028"/>
      <c r="J1028"/>
      <c r="K1028"/>
      <c r="L1028"/>
      <c r="M1028"/>
    </row>
    <row r="1029" spans="1:13">
      <c r="A1029" s="1"/>
      <c r="B1029" s="366"/>
      <c r="C1029" s="2"/>
      <c r="D1029" s="2"/>
      <c r="E1029"/>
      <c r="F1029"/>
      <c r="G1029" s="242"/>
      <c r="H1029" s="242"/>
      <c r="I1029"/>
      <c r="J1029"/>
      <c r="K1029"/>
      <c r="L1029"/>
      <c r="M1029"/>
    </row>
    <row r="1030" spans="1:13">
      <c r="A1030" s="1"/>
      <c r="B1030" s="366"/>
      <c r="C1030" s="2"/>
      <c r="D1030" s="2"/>
      <c r="E1030"/>
      <c r="F1030"/>
      <c r="G1030" s="242"/>
      <c r="H1030" s="242"/>
      <c r="I1030"/>
      <c r="J1030"/>
      <c r="K1030"/>
      <c r="L1030"/>
      <c r="M1030"/>
    </row>
    <row r="1031" spans="1:13">
      <c r="A1031" s="1"/>
      <c r="B1031" s="366"/>
      <c r="C1031" s="2"/>
      <c r="D1031" s="2"/>
      <c r="E1031"/>
      <c r="F1031"/>
      <c r="G1031" s="242"/>
      <c r="H1031" s="242"/>
      <c r="I1031"/>
      <c r="J1031"/>
      <c r="K1031"/>
      <c r="L1031"/>
      <c r="M1031"/>
    </row>
    <row r="1032" spans="1:13">
      <c r="A1032" s="1"/>
      <c r="B1032" s="366"/>
      <c r="C1032" s="2"/>
      <c r="D1032" s="2"/>
      <c r="E1032"/>
      <c r="F1032"/>
      <c r="G1032" s="242"/>
      <c r="H1032" s="242"/>
      <c r="I1032"/>
      <c r="J1032"/>
      <c r="K1032"/>
      <c r="L1032"/>
      <c r="M1032"/>
    </row>
    <row r="1033" spans="1:13">
      <c r="A1033" s="1"/>
      <c r="B1033" s="366"/>
      <c r="C1033" s="2"/>
      <c r="D1033" s="2"/>
      <c r="E1033"/>
      <c r="F1033"/>
      <c r="G1033" s="242"/>
      <c r="H1033" s="242"/>
      <c r="I1033"/>
      <c r="J1033"/>
      <c r="K1033"/>
      <c r="L1033"/>
      <c r="M1033"/>
    </row>
    <row r="1034" spans="1:13">
      <c r="A1034" s="1"/>
      <c r="B1034" s="366"/>
      <c r="C1034" s="2"/>
      <c r="D1034" s="2"/>
      <c r="E1034"/>
      <c r="F1034"/>
      <c r="G1034" s="242"/>
      <c r="H1034" s="242"/>
      <c r="I1034"/>
      <c r="J1034"/>
      <c r="K1034"/>
      <c r="L1034"/>
      <c r="M1034"/>
    </row>
    <row r="1035" spans="1:13">
      <c r="A1035" s="1"/>
      <c r="B1035" s="366"/>
      <c r="C1035" s="2"/>
      <c r="D1035" s="2"/>
      <c r="E1035"/>
      <c r="F1035"/>
      <c r="G1035" s="242"/>
      <c r="H1035" s="242"/>
      <c r="I1035"/>
      <c r="J1035"/>
      <c r="K1035"/>
      <c r="L1035"/>
      <c r="M1035"/>
    </row>
    <row r="1036" spans="1:13">
      <c r="A1036" s="1"/>
      <c r="B1036" s="366"/>
      <c r="C1036" s="2"/>
      <c r="D1036" s="2"/>
      <c r="E1036"/>
      <c r="F1036"/>
      <c r="G1036" s="242"/>
      <c r="H1036" s="242"/>
      <c r="I1036"/>
      <c r="J1036"/>
      <c r="K1036"/>
      <c r="L1036"/>
      <c r="M1036"/>
    </row>
    <row r="1037" spans="1:13">
      <c r="A1037" s="1"/>
      <c r="B1037" s="366"/>
      <c r="C1037" s="2"/>
      <c r="D1037" s="2"/>
      <c r="E1037"/>
      <c r="F1037"/>
      <c r="G1037" s="242"/>
      <c r="H1037" s="242"/>
      <c r="I1037"/>
      <c r="J1037"/>
      <c r="K1037"/>
      <c r="L1037"/>
      <c r="M1037"/>
    </row>
    <row r="1038" spans="1:13">
      <c r="A1038" s="1"/>
      <c r="B1038" s="366"/>
      <c r="C1038" s="2"/>
      <c r="D1038" s="2"/>
      <c r="E1038"/>
      <c r="F1038"/>
      <c r="G1038" s="242"/>
      <c r="H1038" s="242"/>
      <c r="I1038"/>
      <c r="J1038"/>
      <c r="K1038"/>
      <c r="L1038"/>
      <c r="M1038"/>
    </row>
    <row r="1039" spans="1:13">
      <c r="A1039" s="1"/>
      <c r="B1039" s="366"/>
      <c r="C1039" s="2"/>
      <c r="D1039" s="2"/>
      <c r="E1039"/>
      <c r="F1039"/>
      <c r="G1039" s="242"/>
      <c r="H1039" s="242"/>
      <c r="I1039"/>
      <c r="J1039"/>
      <c r="K1039"/>
      <c r="L1039"/>
      <c r="M1039"/>
    </row>
    <row r="1040" spans="1:13">
      <c r="A1040" s="1"/>
      <c r="B1040" s="366"/>
      <c r="C1040" s="2"/>
      <c r="D1040" s="2"/>
      <c r="E1040"/>
      <c r="F1040"/>
      <c r="G1040" s="242"/>
      <c r="H1040" s="242"/>
      <c r="I1040"/>
      <c r="J1040"/>
      <c r="K1040"/>
      <c r="L1040"/>
      <c r="M1040"/>
    </row>
    <row r="1041" spans="1:13">
      <c r="A1041" s="1"/>
      <c r="B1041" s="366"/>
      <c r="C1041" s="2"/>
      <c r="D1041" s="2"/>
      <c r="E1041"/>
      <c r="F1041"/>
      <c r="G1041" s="242"/>
      <c r="H1041" s="242"/>
      <c r="I1041"/>
      <c r="J1041"/>
      <c r="K1041"/>
      <c r="L1041"/>
      <c r="M1041"/>
    </row>
    <row r="1042" spans="1:13">
      <c r="A1042" s="1"/>
      <c r="B1042" s="366"/>
      <c r="C1042" s="2"/>
      <c r="D1042" s="2"/>
      <c r="E1042"/>
      <c r="F1042"/>
      <c r="G1042" s="242"/>
      <c r="H1042" s="242"/>
      <c r="I1042"/>
      <c r="J1042"/>
      <c r="K1042"/>
      <c r="L1042"/>
      <c r="M1042"/>
    </row>
    <row r="1043" spans="1:13">
      <c r="A1043" s="1"/>
      <c r="B1043" s="366"/>
      <c r="C1043" s="2"/>
      <c r="D1043" s="2"/>
      <c r="E1043"/>
      <c r="F1043"/>
      <c r="G1043" s="242"/>
      <c r="H1043" s="242"/>
      <c r="I1043"/>
      <c r="J1043"/>
      <c r="K1043"/>
      <c r="L1043"/>
      <c r="M1043"/>
    </row>
    <row r="1044" spans="1:13">
      <c r="A1044" s="1"/>
      <c r="B1044" s="366"/>
      <c r="C1044" s="2"/>
      <c r="D1044" s="2"/>
      <c r="E1044"/>
      <c r="F1044"/>
      <c r="G1044" s="242"/>
      <c r="H1044" s="242"/>
      <c r="I1044"/>
      <c r="J1044"/>
      <c r="K1044"/>
      <c r="L1044"/>
      <c r="M1044"/>
    </row>
    <row r="1045" spans="1:13">
      <c r="A1045" s="1"/>
      <c r="B1045" s="366"/>
      <c r="C1045" s="2"/>
      <c r="D1045" s="2"/>
      <c r="E1045"/>
      <c r="F1045"/>
      <c r="G1045" s="242"/>
      <c r="H1045" s="242"/>
      <c r="I1045"/>
      <c r="J1045"/>
      <c r="K1045"/>
      <c r="L1045"/>
      <c r="M1045"/>
    </row>
    <row r="1046" spans="1:13">
      <c r="A1046" s="1"/>
      <c r="B1046" s="366"/>
      <c r="C1046" s="2"/>
      <c r="D1046" s="2"/>
      <c r="E1046"/>
      <c r="F1046"/>
      <c r="G1046" s="242"/>
      <c r="H1046" s="242"/>
      <c r="I1046"/>
      <c r="J1046"/>
      <c r="K1046"/>
      <c r="L1046"/>
      <c r="M1046"/>
    </row>
    <row r="1047" spans="1:13">
      <c r="A1047" s="1"/>
      <c r="B1047" s="366"/>
      <c r="C1047" s="2"/>
      <c r="D1047" s="2"/>
      <c r="E1047"/>
      <c r="F1047"/>
      <c r="G1047" s="242"/>
      <c r="H1047" s="242"/>
      <c r="I1047"/>
      <c r="J1047"/>
      <c r="K1047"/>
      <c r="L1047"/>
      <c r="M1047"/>
    </row>
    <row r="1048" spans="1:13">
      <c r="A1048" s="1"/>
      <c r="B1048" s="366"/>
      <c r="C1048" s="2"/>
      <c r="D1048" s="2"/>
      <c r="E1048"/>
      <c r="F1048"/>
      <c r="G1048" s="242"/>
      <c r="H1048" s="242"/>
      <c r="I1048"/>
      <c r="J1048"/>
      <c r="K1048"/>
      <c r="L1048"/>
      <c r="M1048"/>
    </row>
    <row r="1049" spans="1:13">
      <c r="A1049" s="1"/>
      <c r="B1049" s="366"/>
      <c r="C1049" s="2"/>
      <c r="D1049" s="2"/>
      <c r="E1049"/>
      <c r="F1049"/>
      <c r="G1049" s="242"/>
      <c r="H1049" s="242"/>
      <c r="I1049"/>
      <c r="J1049"/>
      <c r="K1049"/>
      <c r="L1049"/>
      <c r="M1049"/>
    </row>
    <row r="1050" spans="1:13">
      <c r="A1050" s="1"/>
      <c r="B1050" s="366"/>
      <c r="C1050" s="2"/>
      <c r="D1050" s="2"/>
      <c r="E1050"/>
      <c r="F1050"/>
      <c r="G1050" s="242"/>
      <c r="H1050" s="242"/>
      <c r="I1050"/>
      <c r="J1050"/>
      <c r="K1050"/>
      <c r="L1050"/>
      <c r="M1050"/>
    </row>
    <row r="1051" spans="1:13">
      <c r="A1051" s="1"/>
      <c r="B1051" s="366"/>
      <c r="C1051" s="2"/>
      <c r="D1051" s="2"/>
      <c r="E1051"/>
      <c r="F1051"/>
      <c r="G1051" s="242"/>
      <c r="H1051" s="242"/>
      <c r="I1051"/>
      <c r="J1051"/>
      <c r="K1051"/>
      <c r="L1051"/>
      <c r="M1051"/>
    </row>
    <row r="1052" spans="1:13">
      <c r="A1052" s="1"/>
      <c r="B1052" s="366"/>
      <c r="C1052" s="2"/>
      <c r="D1052" s="2"/>
      <c r="E1052"/>
      <c r="F1052"/>
      <c r="G1052" s="242"/>
      <c r="H1052" s="242"/>
      <c r="I1052"/>
      <c r="J1052"/>
      <c r="K1052"/>
      <c r="L1052"/>
      <c r="M1052"/>
    </row>
    <row r="1053" spans="1:13">
      <c r="A1053" s="1"/>
      <c r="B1053" s="366"/>
      <c r="C1053" s="2"/>
      <c r="D1053" s="2"/>
      <c r="E1053"/>
      <c r="F1053"/>
      <c r="G1053" s="242"/>
      <c r="H1053" s="242"/>
      <c r="I1053"/>
      <c r="J1053"/>
      <c r="K1053"/>
      <c r="L1053"/>
      <c r="M1053"/>
    </row>
    <row r="1054" spans="1:13">
      <c r="A1054" s="1"/>
      <c r="B1054" s="366"/>
      <c r="C1054" s="2"/>
      <c r="D1054" s="2"/>
      <c r="E1054"/>
      <c r="F1054"/>
      <c r="G1054" s="242"/>
      <c r="H1054" s="242"/>
      <c r="I1054"/>
      <c r="J1054"/>
      <c r="K1054"/>
      <c r="L1054"/>
      <c r="M1054"/>
    </row>
    <row r="1055" spans="1:13">
      <c r="A1055" s="1"/>
      <c r="B1055" s="366"/>
      <c r="C1055" s="2"/>
      <c r="D1055" s="2"/>
      <c r="E1055"/>
      <c r="F1055"/>
      <c r="G1055" s="242"/>
      <c r="H1055" s="242"/>
      <c r="I1055"/>
      <c r="J1055"/>
      <c r="K1055"/>
      <c r="L1055"/>
      <c r="M1055"/>
    </row>
    <row r="1056" spans="1:13">
      <c r="A1056" s="1"/>
      <c r="B1056" s="366"/>
      <c r="C1056" s="2"/>
      <c r="D1056" s="2"/>
      <c r="E1056"/>
      <c r="F1056"/>
      <c r="G1056" s="242"/>
      <c r="H1056" s="242"/>
      <c r="I1056"/>
      <c r="J1056"/>
      <c r="K1056"/>
      <c r="L1056"/>
      <c r="M1056"/>
    </row>
    <row r="1057" spans="1:13">
      <c r="A1057" s="1"/>
      <c r="B1057" s="366"/>
      <c r="C1057" s="2"/>
      <c r="D1057" s="2"/>
      <c r="E1057"/>
      <c r="F1057"/>
      <c r="G1057" s="242"/>
      <c r="H1057" s="242"/>
      <c r="I1057"/>
      <c r="J1057"/>
      <c r="K1057"/>
      <c r="L1057"/>
      <c r="M1057"/>
    </row>
    <row r="1058" spans="1:13">
      <c r="A1058" s="1"/>
      <c r="B1058" s="366"/>
      <c r="C1058" s="2"/>
      <c r="D1058" s="2"/>
      <c r="E1058"/>
      <c r="F1058"/>
      <c r="G1058" s="242"/>
      <c r="H1058" s="242"/>
      <c r="I1058"/>
      <c r="J1058"/>
      <c r="K1058"/>
      <c r="L1058"/>
      <c r="M1058"/>
    </row>
    <row r="1059" spans="1:13">
      <c r="A1059" s="1"/>
      <c r="B1059" s="366"/>
      <c r="C1059" s="2"/>
      <c r="D1059" s="2"/>
      <c r="E1059"/>
      <c r="F1059"/>
      <c r="G1059" s="242"/>
      <c r="H1059" s="242"/>
      <c r="I1059"/>
      <c r="J1059"/>
      <c r="K1059"/>
      <c r="L1059"/>
      <c r="M1059"/>
    </row>
    <row r="1060" spans="1:13">
      <c r="A1060" s="1"/>
      <c r="B1060" s="366"/>
      <c r="C1060" s="2"/>
      <c r="D1060" s="2"/>
      <c r="E1060"/>
      <c r="F1060"/>
      <c r="G1060" s="242"/>
      <c r="H1060" s="242"/>
      <c r="I1060"/>
      <c r="J1060"/>
      <c r="K1060"/>
      <c r="L1060"/>
      <c r="M1060"/>
    </row>
    <row r="1061" spans="1:13">
      <c r="A1061" s="1"/>
      <c r="B1061" s="366"/>
      <c r="C1061" s="2"/>
      <c r="D1061" s="2"/>
      <c r="E1061"/>
      <c r="F1061"/>
      <c r="G1061" s="242"/>
      <c r="H1061" s="242"/>
      <c r="I1061"/>
      <c r="J1061"/>
      <c r="K1061"/>
      <c r="L1061"/>
      <c r="M1061"/>
    </row>
    <row r="1062" spans="1:13">
      <c r="A1062" s="1"/>
      <c r="B1062" s="366"/>
      <c r="C1062" s="2"/>
      <c r="D1062" s="2"/>
      <c r="E1062"/>
      <c r="F1062"/>
      <c r="G1062" s="242"/>
      <c r="H1062" s="242"/>
      <c r="I1062"/>
      <c r="J1062"/>
      <c r="K1062"/>
      <c r="L1062"/>
      <c r="M1062"/>
    </row>
    <row r="1063" spans="1:13">
      <c r="A1063" s="1"/>
      <c r="B1063" s="366"/>
      <c r="C1063" s="2"/>
      <c r="D1063" s="2"/>
      <c r="E1063"/>
      <c r="F1063"/>
      <c r="G1063" s="242"/>
      <c r="H1063" s="242"/>
      <c r="I1063"/>
      <c r="J1063"/>
      <c r="K1063"/>
      <c r="L1063"/>
      <c r="M1063"/>
    </row>
    <row r="1064" spans="1:13">
      <c r="A1064" s="1"/>
      <c r="B1064" s="366"/>
      <c r="C1064" s="2"/>
      <c r="D1064" s="2"/>
      <c r="E1064"/>
      <c r="F1064"/>
      <c r="G1064" s="242"/>
      <c r="H1064" s="242"/>
      <c r="I1064"/>
      <c r="J1064"/>
      <c r="K1064"/>
      <c r="L1064"/>
      <c r="M1064"/>
    </row>
    <row r="1065" spans="1:13">
      <c r="A1065" s="1"/>
      <c r="B1065" s="366"/>
      <c r="C1065" s="2"/>
      <c r="D1065" s="2"/>
      <c r="E1065"/>
      <c r="F1065"/>
      <c r="G1065" s="242"/>
      <c r="H1065" s="242"/>
      <c r="I1065"/>
      <c r="J1065"/>
      <c r="K1065"/>
      <c r="L1065"/>
      <c r="M1065"/>
    </row>
    <row r="1066" spans="1:13">
      <c r="A1066" s="1"/>
      <c r="B1066" s="366"/>
      <c r="C1066" s="2"/>
      <c r="D1066" s="2"/>
      <c r="E1066"/>
      <c r="F1066"/>
      <c r="G1066" s="242"/>
      <c r="H1066" s="242"/>
      <c r="I1066"/>
      <c r="J1066"/>
      <c r="K1066"/>
      <c r="L1066"/>
      <c r="M1066"/>
    </row>
    <row r="1067" spans="1:13">
      <c r="A1067" s="1"/>
      <c r="B1067" s="366"/>
      <c r="C1067" s="2"/>
      <c r="D1067" s="2"/>
      <c r="E1067"/>
      <c r="F1067"/>
      <c r="G1067" s="242"/>
      <c r="H1067" s="242"/>
      <c r="I1067"/>
      <c r="J1067"/>
      <c r="K1067"/>
      <c r="L1067"/>
      <c r="M1067"/>
    </row>
    <row r="1068" spans="1:13">
      <c r="A1068" s="1"/>
      <c r="B1068" s="366"/>
      <c r="C1068" s="2"/>
      <c r="D1068" s="2"/>
      <c r="E1068"/>
      <c r="F1068"/>
      <c r="G1068" s="242"/>
      <c r="H1068" s="242"/>
      <c r="I1068"/>
      <c r="J1068"/>
      <c r="K1068"/>
      <c r="L1068"/>
      <c r="M1068"/>
    </row>
    <row r="1069" spans="1:13">
      <c r="A1069" s="1"/>
      <c r="B1069" s="366"/>
      <c r="C1069" s="2"/>
      <c r="D1069" s="2"/>
      <c r="E1069"/>
      <c r="F1069"/>
      <c r="G1069" s="242"/>
      <c r="H1069" s="242"/>
      <c r="I1069"/>
      <c r="J1069"/>
      <c r="K1069"/>
      <c r="L1069"/>
      <c r="M1069"/>
    </row>
    <row r="1070" spans="1:13">
      <c r="A1070" s="1"/>
      <c r="B1070" s="366"/>
      <c r="C1070" s="2"/>
      <c r="D1070" s="2"/>
      <c r="E1070"/>
      <c r="F1070"/>
      <c r="G1070" s="242"/>
      <c r="H1070" s="242"/>
      <c r="I1070"/>
      <c r="J1070"/>
      <c r="K1070"/>
      <c r="L1070"/>
      <c r="M1070"/>
    </row>
    <row r="1071" spans="1:13">
      <c r="A1071" s="1"/>
      <c r="B1071" s="366"/>
      <c r="C1071" s="2"/>
      <c r="D1071" s="2"/>
      <c r="E1071"/>
      <c r="F1071"/>
      <c r="G1071" s="242"/>
      <c r="H1071" s="242"/>
      <c r="I1071"/>
      <c r="J1071"/>
      <c r="K1071"/>
      <c r="L1071"/>
      <c r="M1071"/>
    </row>
    <row r="1072" spans="1:13">
      <c r="A1072" s="1"/>
      <c r="B1072" s="366"/>
      <c r="C1072" s="2"/>
      <c r="D1072" s="2"/>
      <c r="E1072"/>
      <c r="F1072"/>
      <c r="G1072" s="242"/>
      <c r="H1072" s="242"/>
      <c r="I1072"/>
      <c r="J1072"/>
      <c r="K1072"/>
      <c r="L1072"/>
      <c r="M1072"/>
    </row>
    <row r="1073" spans="1:13">
      <c r="A1073" s="1"/>
      <c r="B1073" s="366"/>
      <c r="C1073" s="2"/>
      <c r="D1073" s="2"/>
      <c r="E1073"/>
      <c r="F1073"/>
      <c r="G1073" s="242"/>
      <c r="H1073" s="242"/>
      <c r="I1073"/>
      <c r="J1073"/>
      <c r="K1073"/>
      <c r="L1073"/>
      <c r="M1073"/>
    </row>
    <row r="1074" spans="1:13">
      <c r="A1074" s="1"/>
      <c r="B1074" s="366"/>
      <c r="C1074" s="2"/>
      <c r="D1074" s="2"/>
      <c r="E1074"/>
      <c r="F1074"/>
      <c r="G1074" s="242"/>
      <c r="H1074" s="242"/>
      <c r="I1074"/>
      <c r="J1074"/>
      <c r="K1074"/>
      <c r="L1074"/>
      <c r="M1074"/>
    </row>
    <row r="1075" spans="1:13">
      <c r="A1075" s="1"/>
      <c r="B1075" s="366"/>
      <c r="C1075" s="2"/>
      <c r="D1075" s="2"/>
      <c r="E1075"/>
      <c r="F1075"/>
      <c r="G1075" s="242"/>
      <c r="H1075" s="242"/>
      <c r="I1075"/>
      <c r="J1075"/>
      <c r="K1075"/>
      <c r="L1075"/>
      <c r="M1075"/>
    </row>
    <row r="1076" spans="1:13">
      <c r="A1076" s="1"/>
      <c r="B1076" s="366"/>
      <c r="C1076" s="2"/>
      <c r="D1076" s="2"/>
      <c r="E1076"/>
      <c r="F1076"/>
      <c r="G1076" s="242"/>
      <c r="H1076" s="242"/>
      <c r="I1076"/>
      <c r="J1076"/>
      <c r="K1076"/>
      <c r="L1076"/>
      <c r="M1076"/>
    </row>
    <row r="1077" spans="1:13">
      <c r="A1077" s="1"/>
      <c r="B1077" s="366"/>
      <c r="C1077" s="2"/>
      <c r="D1077" s="2"/>
      <c r="E1077"/>
      <c r="F1077"/>
      <c r="G1077" s="242"/>
      <c r="H1077" s="242"/>
      <c r="I1077"/>
      <c r="J1077"/>
      <c r="K1077"/>
      <c r="L1077"/>
      <c r="M1077"/>
    </row>
    <row r="1078" spans="1:13">
      <c r="A1078" s="1"/>
      <c r="B1078" s="366"/>
      <c r="C1078" s="2"/>
      <c r="D1078" s="2"/>
      <c r="E1078"/>
      <c r="F1078"/>
      <c r="G1078" s="242"/>
      <c r="H1078" s="242"/>
      <c r="I1078"/>
      <c r="J1078"/>
      <c r="K1078"/>
      <c r="L1078"/>
      <c r="M1078"/>
    </row>
    <row r="1079" spans="1:13">
      <c r="A1079" s="1"/>
      <c r="B1079" s="366"/>
      <c r="C1079" s="2"/>
      <c r="D1079" s="2"/>
      <c r="E1079"/>
      <c r="F1079"/>
      <c r="G1079" s="242"/>
      <c r="H1079" s="242"/>
      <c r="I1079"/>
      <c r="J1079"/>
      <c r="K1079"/>
      <c r="L1079"/>
      <c r="M1079"/>
    </row>
    <row r="1080" spans="1:13">
      <c r="A1080" s="1"/>
      <c r="B1080" s="366"/>
      <c r="C1080" s="2"/>
      <c r="D1080" s="2"/>
      <c r="E1080"/>
      <c r="F1080"/>
      <c r="G1080" s="242"/>
      <c r="H1080" s="242"/>
      <c r="I1080"/>
      <c r="J1080"/>
      <c r="K1080"/>
      <c r="L1080"/>
      <c r="M1080"/>
    </row>
    <row r="1081" spans="1:13">
      <c r="A1081" s="1"/>
      <c r="B1081" s="366"/>
      <c r="C1081" s="2"/>
      <c r="D1081" s="2"/>
      <c r="E1081"/>
      <c r="F1081"/>
      <c r="G1081" s="242"/>
      <c r="H1081" s="242"/>
      <c r="I1081"/>
      <c r="J1081"/>
      <c r="K1081"/>
      <c r="L1081"/>
      <c r="M1081"/>
    </row>
    <row r="1082" spans="1:13">
      <c r="A1082" s="1"/>
      <c r="B1082" s="366"/>
      <c r="C1082" s="2"/>
      <c r="D1082" s="2"/>
      <c r="E1082"/>
      <c r="F1082"/>
      <c r="G1082" s="242"/>
      <c r="H1082" s="242"/>
      <c r="I1082"/>
      <c r="J1082"/>
      <c r="K1082"/>
      <c r="L1082"/>
      <c r="M1082"/>
    </row>
    <row r="1083" spans="1:13">
      <c r="A1083" s="1"/>
      <c r="B1083" s="366"/>
      <c r="C1083" s="2"/>
      <c r="D1083" s="2"/>
      <c r="E1083"/>
      <c r="F1083"/>
      <c r="G1083" s="242"/>
      <c r="H1083" s="242"/>
      <c r="I1083"/>
      <c r="J1083"/>
      <c r="K1083"/>
      <c r="L1083"/>
      <c r="M1083"/>
    </row>
    <row r="1084" spans="1:13">
      <c r="A1084" s="1"/>
      <c r="B1084" s="366"/>
      <c r="C1084" s="2"/>
      <c r="D1084" s="2"/>
      <c r="E1084"/>
      <c r="F1084"/>
      <c r="G1084" s="242"/>
      <c r="H1084" s="242"/>
      <c r="I1084"/>
      <c r="J1084"/>
      <c r="K1084"/>
      <c r="L1084"/>
      <c r="M1084"/>
    </row>
    <row r="1085" spans="1:13">
      <c r="A1085" s="1"/>
      <c r="B1085" s="366"/>
      <c r="C1085" s="2"/>
      <c r="D1085" s="2"/>
      <c r="E1085"/>
      <c r="F1085"/>
      <c r="G1085" s="242"/>
      <c r="H1085" s="242"/>
      <c r="I1085"/>
      <c r="J1085"/>
      <c r="K1085"/>
      <c r="L1085"/>
      <c r="M1085"/>
    </row>
    <row r="1086" spans="1:13">
      <c r="A1086" s="1"/>
      <c r="B1086" s="366"/>
      <c r="C1086" s="2"/>
      <c r="D1086" s="2"/>
      <c r="E1086"/>
      <c r="F1086"/>
      <c r="G1086" s="242"/>
      <c r="H1086" s="242"/>
      <c r="I1086"/>
      <c r="J1086"/>
      <c r="K1086"/>
      <c r="L1086"/>
      <c r="M1086"/>
    </row>
    <row r="1087" spans="1:13">
      <c r="A1087" s="1"/>
      <c r="B1087" s="366"/>
      <c r="C1087" s="2"/>
      <c r="D1087" s="2"/>
      <c r="E1087"/>
      <c r="F1087"/>
      <c r="G1087" s="242"/>
      <c r="H1087" s="242"/>
      <c r="I1087"/>
      <c r="J1087"/>
      <c r="K1087"/>
      <c r="L1087"/>
      <c r="M1087"/>
    </row>
    <row r="1088" spans="1:13">
      <c r="A1088" s="1"/>
      <c r="B1088" s="366"/>
      <c r="C1088" s="2"/>
      <c r="D1088" s="2"/>
      <c r="E1088"/>
      <c r="F1088"/>
      <c r="G1088" s="242"/>
      <c r="H1088" s="242"/>
      <c r="I1088"/>
      <c r="J1088"/>
      <c r="K1088"/>
      <c r="L1088"/>
      <c r="M1088"/>
    </row>
    <row r="1089" spans="1:13">
      <c r="A1089" s="1"/>
      <c r="B1089" s="366"/>
      <c r="C1089" s="2"/>
      <c r="D1089" s="2"/>
      <c r="E1089"/>
      <c r="F1089"/>
      <c r="G1089" s="242"/>
      <c r="H1089" s="242"/>
      <c r="I1089"/>
      <c r="J1089"/>
      <c r="K1089"/>
      <c r="L1089"/>
      <c r="M1089"/>
    </row>
    <row r="1090" spans="1:13">
      <c r="A1090" s="1"/>
      <c r="B1090" s="366"/>
      <c r="C1090" s="2"/>
      <c r="D1090" s="2"/>
      <c r="E1090"/>
      <c r="F1090"/>
      <c r="G1090" s="242"/>
      <c r="H1090" s="242"/>
      <c r="I1090"/>
      <c r="J1090"/>
      <c r="K1090"/>
      <c r="L1090"/>
      <c r="M1090"/>
    </row>
    <row r="1091" spans="1:13">
      <c r="A1091" s="1"/>
      <c r="B1091" s="366"/>
      <c r="C1091" s="2"/>
      <c r="D1091" s="2"/>
      <c r="E1091"/>
      <c r="F1091"/>
      <c r="G1091" s="242"/>
      <c r="H1091" s="242"/>
      <c r="I1091"/>
      <c r="J1091"/>
      <c r="K1091"/>
      <c r="L1091"/>
      <c r="M1091"/>
    </row>
    <row r="1092" spans="1:13">
      <c r="A1092" s="1"/>
      <c r="B1092" s="366"/>
      <c r="C1092" s="2"/>
      <c r="D1092" s="2"/>
      <c r="E1092"/>
      <c r="F1092"/>
      <c r="G1092" s="242"/>
      <c r="H1092" s="242"/>
      <c r="I1092"/>
      <c r="J1092"/>
      <c r="K1092"/>
      <c r="L1092"/>
      <c r="M1092"/>
    </row>
    <row r="1093" spans="1:13">
      <c r="A1093" s="1"/>
      <c r="B1093" s="366"/>
      <c r="C1093" s="2"/>
      <c r="D1093" s="2"/>
      <c r="E1093"/>
      <c r="F1093"/>
      <c r="G1093" s="242"/>
      <c r="H1093" s="242"/>
      <c r="I1093"/>
      <c r="J1093"/>
      <c r="K1093"/>
      <c r="L1093"/>
      <c r="M1093"/>
    </row>
    <row r="1094" spans="1:13">
      <c r="A1094" s="1"/>
      <c r="B1094" s="366"/>
      <c r="C1094" s="2"/>
      <c r="D1094" s="2"/>
      <c r="E1094"/>
      <c r="F1094"/>
      <c r="G1094" s="242"/>
      <c r="H1094" s="242"/>
      <c r="I1094"/>
      <c r="J1094"/>
      <c r="K1094"/>
      <c r="L1094"/>
      <c r="M1094"/>
    </row>
    <row r="1095" spans="1:13">
      <c r="A1095" s="1"/>
      <c r="B1095" s="366"/>
      <c r="C1095" s="2"/>
      <c r="D1095" s="2"/>
      <c r="E1095"/>
      <c r="F1095"/>
      <c r="G1095" s="242"/>
      <c r="H1095" s="242"/>
      <c r="I1095"/>
      <c r="J1095"/>
      <c r="K1095"/>
      <c r="L1095"/>
      <c r="M1095"/>
    </row>
    <row r="1096" spans="1:13">
      <c r="A1096" s="1"/>
      <c r="B1096" s="366"/>
      <c r="C1096" s="2"/>
      <c r="D1096" s="2"/>
      <c r="E1096"/>
      <c r="F1096"/>
      <c r="G1096" s="242"/>
      <c r="H1096" s="242"/>
      <c r="I1096"/>
      <c r="J1096"/>
      <c r="K1096"/>
      <c r="L1096"/>
      <c r="M1096"/>
    </row>
    <row r="1097" spans="1:13">
      <c r="A1097" s="1"/>
      <c r="B1097" s="366"/>
      <c r="C1097" s="2"/>
      <c r="D1097" s="2"/>
      <c r="E1097"/>
      <c r="F1097"/>
      <c r="G1097" s="242"/>
      <c r="H1097" s="242"/>
      <c r="I1097"/>
      <c r="J1097"/>
      <c r="K1097"/>
      <c r="L1097"/>
      <c r="M1097"/>
    </row>
    <row r="1098" spans="1:13">
      <c r="A1098" s="1"/>
      <c r="B1098" s="366"/>
      <c r="C1098" s="2"/>
      <c r="D1098" s="2"/>
      <c r="E1098"/>
      <c r="F1098"/>
      <c r="G1098" s="242"/>
      <c r="H1098" s="242"/>
      <c r="I1098"/>
      <c r="J1098"/>
      <c r="K1098"/>
      <c r="L1098"/>
      <c r="M1098"/>
    </row>
    <row r="1099" spans="1:13">
      <c r="A1099" s="1"/>
      <c r="B1099" s="366"/>
      <c r="C1099" s="2"/>
      <c r="D1099" s="2"/>
      <c r="E1099"/>
      <c r="F1099"/>
      <c r="G1099" s="242"/>
      <c r="H1099" s="242"/>
      <c r="I1099"/>
      <c r="J1099"/>
      <c r="K1099"/>
      <c r="L1099"/>
      <c r="M1099"/>
    </row>
    <row r="1100" spans="1:13">
      <c r="A1100" s="1"/>
      <c r="B1100" s="366"/>
      <c r="C1100" s="2"/>
      <c r="D1100" s="2"/>
      <c r="E1100"/>
      <c r="F1100"/>
      <c r="G1100" s="242"/>
      <c r="H1100" s="242"/>
      <c r="I1100"/>
      <c r="J1100"/>
      <c r="K1100"/>
      <c r="L1100"/>
      <c r="M1100"/>
    </row>
    <row r="1101" spans="1:13">
      <c r="A1101" s="1"/>
      <c r="B1101" s="366"/>
      <c r="C1101" s="2"/>
      <c r="D1101" s="2"/>
      <c r="E1101"/>
      <c r="F1101"/>
      <c r="G1101" s="242"/>
      <c r="H1101" s="242"/>
      <c r="I1101"/>
      <c r="J1101"/>
      <c r="K1101"/>
      <c r="L1101"/>
      <c r="M1101"/>
    </row>
    <row r="1102" spans="1:13">
      <c r="A1102" s="1"/>
      <c r="B1102" s="366"/>
      <c r="C1102" s="2"/>
      <c r="D1102" s="2"/>
      <c r="E1102"/>
      <c r="F1102"/>
      <c r="G1102" s="242"/>
      <c r="H1102" s="242"/>
      <c r="I1102"/>
      <c r="J1102"/>
      <c r="K1102"/>
      <c r="L1102"/>
      <c r="M1102"/>
    </row>
    <row r="1103" spans="1:13">
      <c r="A1103" s="1"/>
      <c r="B1103" s="366"/>
      <c r="C1103" s="2"/>
      <c r="D1103" s="2"/>
      <c r="E1103"/>
      <c r="F1103"/>
      <c r="G1103" s="242"/>
      <c r="H1103" s="242"/>
      <c r="I1103"/>
      <c r="J1103"/>
      <c r="K1103"/>
      <c r="L1103"/>
      <c r="M1103"/>
    </row>
    <row r="1104" spans="1:13">
      <c r="A1104" s="1"/>
      <c r="B1104" s="366"/>
      <c r="C1104" s="2"/>
      <c r="D1104" s="2"/>
      <c r="E1104"/>
      <c r="F1104"/>
      <c r="G1104" s="242"/>
      <c r="H1104" s="242"/>
      <c r="I1104"/>
      <c r="J1104"/>
      <c r="K1104"/>
      <c r="L1104"/>
      <c r="M1104"/>
    </row>
    <row r="1105" spans="1:13">
      <c r="A1105" s="1"/>
      <c r="B1105" s="366"/>
      <c r="C1105" s="2"/>
      <c r="D1105" s="2"/>
      <c r="E1105"/>
      <c r="F1105"/>
      <c r="G1105" s="242"/>
      <c r="H1105" s="242"/>
      <c r="I1105"/>
      <c r="J1105"/>
      <c r="K1105"/>
      <c r="L1105"/>
      <c r="M1105"/>
    </row>
    <row r="1106" spans="1:13">
      <c r="A1106" s="1"/>
      <c r="B1106" s="366"/>
      <c r="C1106" s="2"/>
      <c r="D1106" s="2"/>
      <c r="E1106"/>
      <c r="F1106"/>
      <c r="G1106" s="242"/>
      <c r="H1106" s="242"/>
      <c r="I1106"/>
      <c r="J1106"/>
      <c r="K1106"/>
      <c r="L1106"/>
      <c r="M1106"/>
    </row>
    <row r="1107" spans="1:13">
      <c r="A1107" s="1"/>
      <c r="B1107" s="366"/>
      <c r="C1107" s="2"/>
      <c r="D1107" s="2"/>
      <c r="E1107"/>
      <c r="F1107"/>
      <c r="G1107" s="242"/>
      <c r="H1107" s="242"/>
      <c r="I1107"/>
      <c r="J1107"/>
      <c r="K1107"/>
      <c r="L1107"/>
      <c r="M1107"/>
    </row>
    <row r="1108" spans="1:13">
      <c r="A1108" s="1"/>
      <c r="B1108" s="366"/>
      <c r="C1108" s="2"/>
      <c r="D1108" s="2"/>
      <c r="E1108"/>
      <c r="F1108"/>
      <c r="G1108" s="242"/>
      <c r="H1108" s="242"/>
      <c r="I1108"/>
      <c r="J1108"/>
      <c r="K1108"/>
      <c r="L1108"/>
      <c r="M1108"/>
    </row>
    <row r="1109" spans="1:13">
      <c r="A1109" s="1"/>
      <c r="B1109" s="366"/>
      <c r="C1109" s="2"/>
      <c r="D1109" s="2"/>
      <c r="E1109"/>
      <c r="F1109"/>
      <c r="G1109" s="242"/>
      <c r="H1109" s="242"/>
      <c r="I1109"/>
      <c r="J1109"/>
      <c r="K1109"/>
      <c r="L1109"/>
      <c r="M1109"/>
    </row>
    <row r="1110" spans="1:13">
      <c r="A1110" s="1"/>
      <c r="B1110" s="366"/>
      <c r="C1110" s="2"/>
      <c r="D1110" s="2"/>
      <c r="E1110"/>
      <c r="F1110"/>
      <c r="G1110" s="242"/>
      <c r="H1110" s="242"/>
      <c r="I1110"/>
      <c r="J1110"/>
      <c r="K1110"/>
      <c r="L1110"/>
      <c r="M1110"/>
    </row>
    <row r="1111" spans="1:13">
      <c r="A1111" s="1"/>
      <c r="B1111" s="366"/>
      <c r="C1111" s="2"/>
      <c r="D1111" s="2"/>
      <c r="E1111"/>
      <c r="F1111"/>
      <c r="G1111" s="242"/>
      <c r="H1111" s="242"/>
      <c r="I1111"/>
      <c r="J1111"/>
      <c r="K1111"/>
      <c r="L1111"/>
      <c r="M1111"/>
    </row>
    <row r="1112" spans="1:13">
      <c r="A1112" s="1"/>
      <c r="B1112" s="366"/>
      <c r="C1112" s="2"/>
      <c r="D1112" s="2"/>
      <c r="E1112"/>
      <c r="F1112"/>
      <c r="G1112" s="242"/>
      <c r="H1112" s="242"/>
      <c r="I1112"/>
      <c r="J1112"/>
      <c r="K1112"/>
      <c r="L1112"/>
      <c r="M1112"/>
    </row>
    <row r="1113" spans="1:13">
      <c r="A1113" s="1"/>
      <c r="B1113" s="366"/>
      <c r="C1113" s="2"/>
      <c r="D1113" s="2"/>
      <c r="E1113"/>
      <c r="F1113"/>
      <c r="G1113" s="242"/>
      <c r="H1113" s="242"/>
      <c r="I1113"/>
      <c r="J1113"/>
      <c r="K1113"/>
      <c r="L1113"/>
      <c r="M1113"/>
    </row>
    <row r="1114" spans="1:13">
      <c r="A1114" s="1"/>
      <c r="B1114" s="366"/>
      <c r="C1114" s="2"/>
      <c r="D1114" s="2"/>
      <c r="E1114"/>
      <c r="F1114"/>
      <c r="G1114" s="242"/>
      <c r="H1114" s="242"/>
      <c r="I1114"/>
      <c r="J1114"/>
      <c r="K1114"/>
      <c r="L1114"/>
      <c r="M1114"/>
    </row>
    <row r="1115" spans="1:13">
      <c r="A1115" s="1"/>
      <c r="B1115" s="366"/>
      <c r="C1115" s="2"/>
      <c r="D1115" s="2"/>
      <c r="E1115"/>
      <c r="F1115"/>
      <c r="G1115" s="242"/>
      <c r="H1115" s="242"/>
      <c r="I1115"/>
      <c r="J1115"/>
      <c r="K1115"/>
      <c r="L1115"/>
      <c r="M1115"/>
    </row>
    <row r="1116" spans="1:13">
      <c r="A1116" s="1"/>
      <c r="B1116" s="366"/>
      <c r="C1116" s="2"/>
      <c r="D1116" s="2"/>
      <c r="E1116"/>
      <c r="F1116"/>
      <c r="G1116" s="242"/>
      <c r="H1116" s="242"/>
      <c r="I1116"/>
      <c r="J1116"/>
      <c r="K1116"/>
      <c r="L1116"/>
      <c r="M1116"/>
    </row>
    <row r="1117" spans="1:13">
      <c r="A1117" s="1"/>
      <c r="B1117" s="366"/>
      <c r="C1117" s="2"/>
      <c r="D1117" s="2"/>
      <c r="E1117"/>
      <c r="F1117"/>
      <c r="G1117" s="242"/>
      <c r="H1117" s="242"/>
      <c r="I1117"/>
      <c r="J1117"/>
      <c r="K1117"/>
      <c r="L1117"/>
      <c r="M1117"/>
    </row>
    <row r="1118" spans="1:13">
      <c r="A1118" s="1"/>
      <c r="B1118" s="366"/>
      <c r="C1118" s="2"/>
      <c r="D1118" s="2"/>
      <c r="E1118"/>
      <c r="F1118"/>
      <c r="G1118" s="242"/>
      <c r="H1118" s="242"/>
      <c r="I1118"/>
      <c r="J1118"/>
      <c r="K1118"/>
      <c r="L1118"/>
      <c r="M1118"/>
    </row>
    <row r="1119" spans="1:13">
      <c r="A1119" s="1"/>
      <c r="B1119" s="366"/>
      <c r="C1119" s="2"/>
      <c r="D1119" s="2"/>
      <c r="E1119"/>
      <c r="F1119"/>
      <c r="G1119" s="242"/>
      <c r="H1119" s="242"/>
      <c r="I1119"/>
      <c r="J1119"/>
      <c r="K1119"/>
      <c r="L1119"/>
      <c r="M1119"/>
    </row>
    <row r="1120" spans="1:13">
      <c r="A1120" s="1"/>
      <c r="B1120" s="366"/>
      <c r="C1120" s="2"/>
      <c r="D1120" s="2"/>
      <c r="E1120"/>
      <c r="F1120"/>
      <c r="G1120" s="242"/>
      <c r="H1120" s="242"/>
      <c r="I1120"/>
      <c r="J1120"/>
      <c r="K1120"/>
      <c r="L1120"/>
      <c r="M1120"/>
    </row>
    <row r="1121" spans="1:13">
      <c r="A1121" s="1"/>
      <c r="B1121" s="366"/>
      <c r="C1121" s="2"/>
      <c r="D1121" s="2"/>
      <c r="E1121"/>
      <c r="F1121"/>
      <c r="G1121" s="242"/>
      <c r="H1121" s="242"/>
      <c r="I1121"/>
      <c r="J1121"/>
      <c r="K1121"/>
      <c r="L1121"/>
      <c r="M1121"/>
    </row>
    <row r="1122" spans="1:13">
      <c r="A1122" s="1"/>
      <c r="B1122" s="366"/>
      <c r="C1122" s="2"/>
      <c r="D1122" s="2"/>
      <c r="E1122"/>
      <c r="F1122"/>
      <c r="G1122" s="242"/>
      <c r="H1122" s="242"/>
      <c r="I1122"/>
      <c r="J1122"/>
      <c r="K1122"/>
      <c r="L1122"/>
      <c r="M1122"/>
    </row>
    <row r="1123" spans="1:13">
      <c r="A1123" s="1"/>
      <c r="B1123" s="366"/>
      <c r="C1123" s="2"/>
      <c r="D1123" s="2"/>
      <c r="E1123"/>
      <c r="F1123"/>
      <c r="G1123" s="242"/>
      <c r="H1123" s="242"/>
      <c r="I1123"/>
      <c r="J1123"/>
      <c r="K1123"/>
      <c r="L1123"/>
      <c r="M1123"/>
    </row>
    <row r="1124" spans="1:13">
      <c r="A1124" s="1"/>
      <c r="B1124" s="366"/>
      <c r="C1124" s="2"/>
      <c r="D1124" s="2"/>
      <c r="E1124"/>
      <c r="F1124"/>
      <c r="G1124" s="242"/>
      <c r="H1124" s="242"/>
      <c r="I1124"/>
      <c r="J1124"/>
      <c r="K1124"/>
      <c r="L1124"/>
      <c r="M1124"/>
    </row>
    <row r="1125" spans="1:13">
      <c r="A1125" s="1"/>
      <c r="B1125" s="366"/>
      <c r="C1125" s="2"/>
      <c r="D1125" s="2"/>
      <c r="E1125"/>
      <c r="F1125"/>
      <c r="G1125" s="242"/>
      <c r="H1125" s="242"/>
      <c r="I1125"/>
      <c r="J1125"/>
      <c r="K1125"/>
      <c r="L1125"/>
      <c r="M1125"/>
    </row>
    <row r="1126" spans="1:13">
      <c r="A1126" s="1"/>
      <c r="B1126" s="366"/>
      <c r="C1126" s="2"/>
      <c r="D1126" s="2"/>
      <c r="E1126"/>
      <c r="F1126"/>
      <c r="G1126" s="242"/>
      <c r="H1126" s="242"/>
      <c r="I1126"/>
      <c r="J1126"/>
      <c r="K1126"/>
      <c r="L1126"/>
      <c r="M1126"/>
    </row>
    <row r="1127" spans="1:13">
      <c r="A1127" s="1"/>
      <c r="B1127" s="366"/>
      <c r="C1127" s="2"/>
      <c r="D1127" s="2"/>
      <c r="E1127"/>
      <c r="F1127"/>
      <c r="G1127" s="242"/>
      <c r="H1127" s="242"/>
      <c r="I1127"/>
      <c r="J1127"/>
      <c r="K1127"/>
      <c r="L1127"/>
      <c r="M1127"/>
    </row>
    <row r="1128" spans="1:13">
      <c r="A1128" s="1"/>
      <c r="B1128" s="366"/>
      <c r="C1128" s="2"/>
      <c r="D1128" s="2"/>
      <c r="E1128"/>
      <c r="F1128"/>
      <c r="G1128" s="242"/>
      <c r="H1128" s="242"/>
      <c r="I1128"/>
      <c r="J1128"/>
      <c r="K1128"/>
      <c r="L1128"/>
      <c r="M1128"/>
    </row>
    <row r="1129" spans="1:13">
      <c r="A1129" s="1"/>
      <c r="B1129" s="366"/>
      <c r="C1129" s="2"/>
      <c r="D1129" s="2"/>
      <c r="E1129"/>
      <c r="F1129"/>
      <c r="G1129" s="242"/>
      <c r="H1129" s="242"/>
      <c r="I1129"/>
      <c r="J1129"/>
      <c r="K1129"/>
      <c r="L1129"/>
      <c r="M1129"/>
    </row>
    <row r="1130" spans="1:13">
      <c r="A1130" s="1"/>
      <c r="B1130" s="366"/>
      <c r="C1130" s="2"/>
      <c r="D1130" s="2"/>
      <c r="E1130"/>
      <c r="F1130"/>
      <c r="G1130" s="242"/>
      <c r="H1130" s="242"/>
      <c r="I1130"/>
      <c r="J1130"/>
      <c r="K1130"/>
      <c r="L1130"/>
      <c r="M1130"/>
    </row>
    <row r="1131" spans="1:13">
      <c r="A1131" s="1"/>
      <c r="B1131" s="366"/>
      <c r="C1131" s="2"/>
      <c r="D1131" s="2"/>
      <c r="E1131"/>
      <c r="F1131"/>
      <c r="G1131" s="242"/>
      <c r="H1131" s="242"/>
      <c r="I1131"/>
      <c r="J1131"/>
      <c r="K1131"/>
      <c r="L1131"/>
      <c r="M1131"/>
    </row>
    <row r="1132" spans="1:13">
      <c r="A1132" s="1"/>
      <c r="B1132" s="366"/>
      <c r="C1132" s="2"/>
      <c r="D1132" s="2"/>
      <c r="E1132"/>
      <c r="F1132"/>
      <c r="G1132" s="242"/>
      <c r="H1132" s="242"/>
      <c r="I1132"/>
      <c r="J1132"/>
      <c r="K1132"/>
      <c r="L1132"/>
      <c r="M1132"/>
    </row>
    <row r="1133" spans="1:13">
      <c r="A1133" s="1"/>
      <c r="B1133" s="366"/>
      <c r="C1133" s="2"/>
      <c r="D1133" s="2"/>
      <c r="E1133"/>
      <c r="F1133"/>
      <c r="G1133" s="242"/>
      <c r="H1133" s="242"/>
      <c r="I1133"/>
      <c r="J1133"/>
      <c r="K1133"/>
      <c r="L1133"/>
      <c r="M1133"/>
    </row>
    <row r="1134" spans="1:13">
      <c r="A1134" s="1"/>
      <c r="B1134" s="366"/>
      <c r="C1134" s="2"/>
      <c r="D1134" s="2"/>
      <c r="E1134"/>
      <c r="F1134"/>
      <c r="G1134" s="242"/>
      <c r="H1134" s="242"/>
      <c r="I1134"/>
      <c r="J1134"/>
      <c r="K1134"/>
      <c r="L1134"/>
      <c r="M1134"/>
    </row>
    <row r="1135" spans="1:13">
      <c r="A1135" s="1"/>
      <c r="B1135" s="366"/>
      <c r="C1135" s="2"/>
      <c r="D1135" s="2"/>
      <c r="E1135"/>
      <c r="F1135"/>
      <c r="G1135" s="242"/>
      <c r="H1135" s="242"/>
      <c r="I1135"/>
      <c r="J1135"/>
      <c r="K1135"/>
      <c r="L1135"/>
      <c r="M1135"/>
    </row>
    <row r="1136" spans="1:13">
      <c r="A1136" s="1"/>
      <c r="B1136" s="366"/>
      <c r="C1136" s="2"/>
      <c r="D1136" s="2"/>
      <c r="E1136"/>
      <c r="F1136"/>
      <c r="G1136" s="242"/>
      <c r="H1136" s="242"/>
      <c r="I1136"/>
      <c r="J1136"/>
      <c r="K1136"/>
      <c r="L1136"/>
      <c r="M1136"/>
    </row>
    <row r="1137" spans="1:13">
      <c r="A1137" s="1"/>
      <c r="B1137" s="366"/>
      <c r="C1137" s="2"/>
      <c r="D1137" s="2"/>
      <c r="E1137"/>
      <c r="F1137"/>
      <c r="G1137" s="242"/>
      <c r="H1137" s="242"/>
      <c r="I1137"/>
      <c r="J1137"/>
      <c r="K1137"/>
      <c r="L1137"/>
      <c r="M1137"/>
    </row>
    <row r="1138" spans="1:13">
      <c r="A1138" s="1"/>
      <c r="B1138" s="366"/>
      <c r="C1138" s="2"/>
      <c r="D1138" s="2"/>
      <c r="E1138"/>
      <c r="F1138"/>
      <c r="G1138" s="242"/>
      <c r="H1138" s="242"/>
      <c r="I1138"/>
      <c r="J1138"/>
      <c r="K1138"/>
      <c r="L1138"/>
      <c r="M1138"/>
    </row>
    <row r="1139" spans="1:13">
      <c r="A1139" s="1"/>
      <c r="B1139" s="366"/>
      <c r="C1139" s="2"/>
      <c r="D1139" s="2"/>
      <c r="E1139"/>
      <c r="F1139"/>
      <c r="G1139" s="242"/>
      <c r="H1139" s="242"/>
      <c r="I1139"/>
      <c r="J1139"/>
      <c r="K1139"/>
      <c r="L1139"/>
      <c r="M1139"/>
    </row>
    <row r="1140" spans="1:13">
      <c r="A1140" s="1"/>
      <c r="B1140" s="366"/>
      <c r="C1140" s="2"/>
      <c r="D1140" s="2"/>
      <c r="E1140"/>
      <c r="F1140"/>
      <c r="G1140" s="242"/>
      <c r="H1140" s="242"/>
      <c r="I1140"/>
      <c r="J1140"/>
      <c r="K1140"/>
      <c r="L1140"/>
      <c r="M1140"/>
    </row>
    <row r="1141" spans="1:13">
      <c r="A1141" s="1"/>
      <c r="B1141" s="366"/>
      <c r="C1141" s="2"/>
      <c r="D1141" s="2"/>
      <c r="E1141"/>
      <c r="F1141"/>
      <c r="G1141" s="242"/>
      <c r="H1141" s="242"/>
      <c r="I1141"/>
      <c r="J1141"/>
      <c r="K1141"/>
      <c r="L1141"/>
      <c r="M1141"/>
    </row>
    <row r="1142" spans="1:13">
      <c r="A1142" s="1"/>
      <c r="B1142" s="366"/>
      <c r="C1142" s="2"/>
      <c r="D1142" s="2"/>
      <c r="E1142"/>
      <c r="F1142"/>
      <c r="G1142" s="242"/>
      <c r="H1142" s="242"/>
      <c r="I1142"/>
      <c r="J1142"/>
      <c r="K1142"/>
      <c r="L1142"/>
      <c r="M1142"/>
    </row>
    <row r="1143" spans="1:13">
      <c r="A1143" s="1"/>
      <c r="B1143" s="366"/>
      <c r="C1143" s="2"/>
      <c r="D1143" s="2"/>
      <c r="E1143"/>
      <c r="F1143"/>
      <c r="G1143" s="242"/>
      <c r="H1143" s="242"/>
      <c r="I1143"/>
      <c r="J1143"/>
      <c r="K1143"/>
      <c r="L1143"/>
      <c r="M1143"/>
    </row>
    <row r="1144" spans="1:13">
      <c r="A1144" s="1"/>
      <c r="B1144" s="366"/>
      <c r="C1144" s="2"/>
      <c r="D1144" s="2"/>
      <c r="E1144"/>
      <c r="F1144"/>
      <c r="G1144" s="242"/>
      <c r="H1144" s="242"/>
      <c r="I1144"/>
      <c r="J1144"/>
      <c r="K1144"/>
      <c r="L1144"/>
      <c r="M1144"/>
    </row>
    <row r="1145" spans="1:13">
      <c r="A1145" s="1"/>
      <c r="B1145" s="366"/>
      <c r="C1145" s="2"/>
      <c r="D1145" s="2"/>
      <c r="E1145"/>
      <c r="F1145"/>
      <c r="G1145" s="242"/>
      <c r="H1145" s="242"/>
      <c r="I1145"/>
      <c r="J1145"/>
      <c r="K1145"/>
      <c r="L1145"/>
      <c r="M1145"/>
    </row>
    <row r="1146" spans="1:13">
      <c r="A1146" s="1"/>
      <c r="B1146" s="366"/>
      <c r="C1146" s="2"/>
      <c r="D1146" s="2"/>
      <c r="E1146"/>
      <c r="F1146"/>
      <c r="G1146" s="242"/>
      <c r="H1146" s="242"/>
      <c r="I1146"/>
      <c r="J1146"/>
      <c r="K1146"/>
      <c r="L1146"/>
      <c r="M1146"/>
    </row>
    <row r="1147" spans="1:13">
      <c r="A1147" s="1"/>
      <c r="B1147" s="366"/>
      <c r="C1147" s="2"/>
      <c r="D1147" s="2"/>
      <c r="E1147"/>
      <c r="F1147"/>
      <c r="G1147" s="242"/>
      <c r="H1147" s="242"/>
      <c r="I1147"/>
      <c r="J1147"/>
      <c r="K1147"/>
      <c r="L1147"/>
      <c r="M1147"/>
    </row>
    <row r="1148" spans="1:13">
      <c r="A1148" s="1"/>
      <c r="B1148" s="366"/>
      <c r="C1148" s="2"/>
      <c r="D1148" s="2"/>
      <c r="E1148"/>
      <c r="F1148"/>
      <c r="G1148" s="242"/>
      <c r="H1148" s="242"/>
      <c r="I1148"/>
      <c r="J1148"/>
      <c r="K1148"/>
      <c r="L1148"/>
      <c r="M1148"/>
    </row>
    <row r="1149" spans="1:13">
      <c r="A1149" s="1"/>
      <c r="B1149" s="366"/>
      <c r="C1149" s="2"/>
      <c r="D1149" s="2"/>
      <c r="E1149"/>
      <c r="F1149"/>
      <c r="G1149" s="242"/>
      <c r="H1149" s="242"/>
      <c r="I1149"/>
      <c r="J1149"/>
      <c r="K1149"/>
      <c r="L1149"/>
      <c r="M1149"/>
    </row>
    <row r="1150" spans="1:13">
      <c r="A1150" s="1"/>
      <c r="B1150" s="366"/>
      <c r="C1150" s="2"/>
      <c r="D1150" s="2"/>
      <c r="E1150"/>
      <c r="F1150"/>
      <c r="G1150" s="242"/>
      <c r="H1150" s="242"/>
      <c r="I1150"/>
      <c r="J1150"/>
      <c r="K1150"/>
      <c r="L1150"/>
      <c r="M1150"/>
    </row>
    <row r="1151" spans="1:13">
      <c r="A1151" s="1"/>
      <c r="B1151" s="366"/>
      <c r="C1151" s="2"/>
      <c r="D1151" s="2"/>
      <c r="E1151"/>
      <c r="F1151"/>
      <c r="G1151" s="242"/>
      <c r="H1151" s="242"/>
      <c r="I1151"/>
      <c r="J1151"/>
      <c r="K1151"/>
      <c r="L1151"/>
      <c r="M1151"/>
    </row>
    <row r="1152" spans="1:13">
      <c r="A1152" s="1"/>
      <c r="B1152" s="366"/>
      <c r="C1152" s="2"/>
      <c r="D1152" s="2"/>
      <c r="E1152"/>
      <c r="F1152"/>
      <c r="G1152" s="242"/>
      <c r="H1152" s="242"/>
      <c r="I1152"/>
      <c r="J1152"/>
      <c r="K1152"/>
      <c r="L1152"/>
      <c r="M1152"/>
    </row>
    <row r="1153" spans="1:13">
      <c r="A1153" s="1"/>
      <c r="B1153" s="366"/>
      <c r="C1153" s="2"/>
      <c r="D1153" s="2"/>
      <c r="E1153"/>
      <c r="F1153"/>
      <c r="G1153" s="242"/>
      <c r="H1153" s="242"/>
      <c r="I1153"/>
      <c r="J1153"/>
      <c r="K1153"/>
      <c r="L1153"/>
      <c r="M1153"/>
    </row>
    <row r="1154" spans="1:13">
      <c r="A1154" s="1"/>
      <c r="B1154" s="366"/>
      <c r="C1154" s="2"/>
      <c r="D1154" s="2"/>
      <c r="E1154"/>
      <c r="F1154"/>
      <c r="G1154" s="242"/>
      <c r="H1154" s="242"/>
      <c r="I1154"/>
      <c r="J1154"/>
      <c r="K1154"/>
      <c r="L1154"/>
      <c r="M1154"/>
    </row>
    <row r="1155" spans="1:13">
      <c r="A1155" s="1"/>
      <c r="B1155" s="366"/>
      <c r="C1155" s="2"/>
      <c r="D1155" s="2"/>
      <c r="E1155"/>
      <c r="F1155"/>
      <c r="G1155" s="242"/>
      <c r="H1155" s="242"/>
      <c r="I1155"/>
      <c r="J1155"/>
      <c r="K1155"/>
      <c r="L1155"/>
      <c r="M1155"/>
    </row>
    <row r="1156" spans="1:13">
      <c r="A1156" s="1"/>
      <c r="B1156" s="366"/>
      <c r="C1156" s="2"/>
      <c r="D1156" s="2"/>
      <c r="E1156"/>
      <c r="F1156"/>
      <c r="G1156" s="242"/>
      <c r="H1156" s="242"/>
      <c r="I1156"/>
      <c r="J1156"/>
      <c r="K1156"/>
      <c r="L1156"/>
      <c r="M1156"/>
    </row>
    <row r="1157" spans="1:13">
      <c r="A1157" s="1"/>
      <c r="B1157" s="366"/>
      <c r="C1157" s="2"/>
      <c r="D1157" s="2"/>
      <c r="E1157"/>
      <c r="F1157"/>
      <c r="G1157" s="242"/>
      <c r="H1157" s="242"/>
      <c r="I1157"/>
      <c r="J1157"/>
      <c r="K1157"/>
      <c r="L1157"/>
      <c r="M1157"/>
    </row>
    <row r="1158" spans="1:13">
      <c r="A1158" s="1"/>
      <c r="B1158" s="366"/>
      <c r="C1158" s="2"/>
      <c r="D1158" s="2"/>
      <c r="E1158"/>
      <c r="F1158"/>
      <c r="G1158" s="242"/>
      <c r="H1158" s="242"/>
      <c r="I1158"/>
      <c r="J1158"/>
      <c r="K1158"/>
      <c r="L1158"/>
      <c r="M1158"/>
    </row>
    <row r="1159" spans="1:13">
      <c r="A1159" s="1"/>
      <c r="B1159" s="366"/>
      <c r="C1159" s="2"/>
      <c r="D1159" s="2"/>
      <c r="E1159"/>
      <c r="F1159"/>
      <c r="G1159" s="242"/>
      <c r="H1159" s="242"/>
      <c r="I1159"/>
      <c r="J1159"/>
      <c r="K1159"/>
      <c r="L1159"/>
      <c r="M1159"/>
    </row>
    <row r="1160" spans="1:13">
      <c r="A1160" s="1"/>
      <c r="B1160" s="366"/>
      <c r="C1160" s="2"/>
      <c r="D1160" s="2"/>
      <c r="E1160"/>
      <c r="F1160"/>
      <c r="G1160" s="242"/>
      <c r="H1160" s="242"/>
      <c r="I1160"/>
      <c r="J1160"/>
      <c r="K1160"/>
      <c r="L1160"/>
      <c r="M1160"/>
    </row>
    <row r="1161" spans="1:13">
      <c r="A1161" s="1"/>
      <c r="B1161" s="366"/>
      <c r="C1161" s="2"/>
      <c r="D1161" s="2"/>
      <c r="E1161"/>
      <c r="F1161"/>
      <c r="G1161" s="242"/>
      <c r="H1161" s="242"/>
      <c r="I1161"/>
      <c r="J1161"/>
      <c r="K1161"/>
      <c r="L1161"/>
      <c r="M1161"/>
    </row>
    <row r="1162" spans="1:13">
      <c r="A1162" s="1"/>
      <c r="B1162" s="366"/>
      <c r="C1162" s="2"/>
      <c r="D1162" s="2"/>
      <c r="E1162"/>
      <c r="F1162"/>
      <c r="G1162" s="242"/>
      <c r="H1162" s="242"/>
      <c r="I1162"/>
      <c r="J1162"/>
      <c r="K1162"/>
      <c r="L1162"/>
      <c r="M1162"/>
    </row>
    <row r="1163" spans="1:13">
      <c r="A1163" s="1"/>
      <c r="B1163" s="366"/>
      <c r="C1163" s="2"/>
      <c r="D1163" s="2"/>
      <c r="E1163"/>
      <c r="F1163"/>
      <c r="G1163" s="242"/>
      <c r="H1163" s="242"/>
      <c r="I1163"/>
      <c r="J1163"/>
      <c r="K1163"/>
      <c r="L1163"/>
      <c r="M1163"/>
    </row>
    <row r="1164" spans="1:13">
      <c r="A1164" s="1"/>
      <c r="B1164" s="366"/>
      <c r="C1164" s="2"/>
      <c r="D1164" s="2"/>
      <c r="E1164"/>
      <c r="F1164"/>
      <c r="G1164" s="242"/>
      <c r="H1164" s="242"/>
      <c r="I1164"/>
      <c r="J1164"/>
      <c r="K1164"/>
      <c r="L1164"/>
      <c r="M1164"/>
    </row>
    <row r="1165" spans="1:13">
      <c r="A1165" s="1"/>
      <c r="B1165" s="366"/>
      <c r="C1165" s="2"/>
      <c r="D1165" s="2"/>
      <c r="E1165"/>
      <c r="F1165"/>
      <c r="G1165" s="242"/>
      <c r="H1165" s="242"/>
      <c r="I1165"/>
      <c r="J1165"/>
      <c r="K1165"/>
      <c r="L1165"/>
      <c r="M1165"/>
    </row>
    <row r="1166" spans="1:13">
      <c r="A1166" s="1"/>
      <c r="B1166" s="366"/>
      <c r="C1166" s="2"/>
      <c r="D1166" s="2"/>
      <c r="E1166"/>
      <c r="F1166"/>
      <c r="G1166" s="242"/>
      <c r="H1166" s="242"/>
      <c r="I1166"/>
      <c r="J1166"/>
      <c r="K1166"/>
      <c r="L1166"/>
      <c r="M1166"/>
    </row>
    <row r="1167" spans="1:13">
      <c r="A1167" s="1"/>
      <c r="B1167" s="366"/>
      <c r="C1167" s="2"/>
      <c r="D1167" s="2"/>
      <c r="E1167"/>
      <c r="F1167"/>
      <c r="G1167" s="242"/>
      <c r="H1167" s="242"/>
      <c r="I1167"/>
      <c r="J1167"/>
      <c r="K1167"/>
      <c r="L1167"/>
      <c r="M1167"/>
    </row>
    <row r="1168" spans="1:13">
      <c r="A1168" s="1"/>
      <c r="B1168" s="366"/>
      <c r="C1168" s="2"/>
      <c r="D1168" s="2"/>
      <c r="E1168"/>
      <c r="F1168"/>
      <c r="G1168" s="242"/>
      <c r="H1168" s="242"/>
      <c r="I1168"/>
      <c r="J1168"/>
      <c r="K1168"/>
      <c r="L1168"/>
      <c r="M1168"/>
    </row>
    <row r="1169" spans="1:13">
      <c r="A1169" s="1"/>
      <c r="B1169" s="366"/>
      <c r="C1169" s="2"/>
      <c r="D1169" s="2"/>
      <c r="E1169"/>
      <c r="F1169"/>
      <c r="G1169" s="242"/>
      <c r="H1169" s="242"/>
      <c r="I1169"/>
      <c r="J1169"/>
      <c r="K1169"/>
      <c r="L1169"/>
      <c r="M1169"/>
    </row>
    <row r="1170" spans="1:13">
      <c r="A1170" s="1"/>
      <c r="B1170" s="366"/>
      <c r="C1170" s="2"/>
      <c r="D1170" s="2"/>
      <c r="E1170"/>
      <c r="F1170"/>
      <c r="G1170" s="242"/>
      <c r="H1170" s="242"/>
      <c r="I1170"/>
      <c r="J1170"/>
      <c r="K1170"/>
      <c r="L1170"/>
      <c r="M1170"/>
    </row>
    <row r="1171" spans="1:13">
      <c r="A1171" s="1"/>
      <c r="B1171" s="366"/>
      <c r="C1171" s="2"/>
      <c r="D1171" s="2"/>
      <c r="E1171"/>
      <c r="F1171"/>
      <c r="G1171" s="242"/>
      <c r="H1171" s="242"/>
      <c r="I1171"/>
      <c r="J1171"/>
      <c r="K1171"/>
      <c r="L1171"/>
      <c r="M1171"/>
    </row>
    <row r="1172" spans="1:13">
      <c r="A1172" s="1"/>
      <c r="B1172" s="366"/>
      <c r="C1172" s="2"/>
      <c r="D1172" s="2"/>
      <c r="E1172"/>
      <c r="F1172"/>
      <c r="G1172" s="242"/>
      <c r="H1172" s="242"/>
      <c r="I1172"/>
      <c r="J1172"/>
      <c r="K1172"/>
      <c r="L1172"/>
      <c r="M1172"/>
    </row>
    <row r="1173" spans="1:13">
      <c r="A1173" s="1"/>
      <c r="B1173" s="366"/>
      <c r="C1173" s="2"/>
      <c r="D1173" s="2"/>
      <c r="E1173"/>
      <c r="F1173"/>
      <c r="G1173" s="242"/>
      <c r="H1173" s="242"/>
      <c r="I1173"/>
      <c r="J1173"/>
      <c r="K1173"/>
      <c r="L1173"/>
      <c r="M1173"/>
    </row>
    <row r="1174" spans="1:13">
      <c r="A1174" s="1"/>
      <c r="B1174" s="366"/>
      <c r="C1174" s="2"/>
      <c r="D1174" s="2"/>
      <c r="E1174"/>
      <c r="F1174"/>
      <c r="G1174" s="242"/>
      <c r="H1174" s="242"/>
      <c r="I1174"/>
      <c r="J1174"/>
      <c r="K1174"/>
      <c r="L1174"/>
      <c r="M1174"/>
    </row>
    <row r="1175" spans="1:13">
      <c r="A1175" s="1"/>
      <c r="B1175" s="366"/>
      <c r="C1175" s="2"/>
      <c r="D1175" s="2"/>
      <c r="E1175"/>
      <c r="F1175"/>
      <c r="G1175" s="242"/>
      <c r="H1175" s="242"/>
      <c r="I1175"/>
      <c r="J1175"/>
      <c r="K1175"/>
      <c r="L1175"/>
      <c r="M1175"/>
    </row>
    <row r="1176" spans="1:13">
      <c r="A1176" s="1"/>
      <c r="B1176" s="366"/>
      <c r="C1176" s="2"/>
      <c r="D1176" s="2"/>
      <c r="E1176"/>
      <c r="F1176"/>
      <c r="G1176" s="242"/>
      <c r="H1176" s="242"/>
      <c r="I1176"/>
      <c r="J1176"/>
      <c r="K1176"/>
      <c r="L1176"/>
      <c r="M1176"/>
    </row>
    <row r="1177" spans="1:13">
      <c r="A1177" s="1"/>
      <c r="B1177" s="366"/>
      <c r="C1177" s="2"/>
      <c r="D1177" s="2"/>
      <c r="E1177"/>
      <c r="F1177"/>
      <c r="G1177" s="242"/>
      <c r="H1177" s="242"/>
      <c r="I1177"/>
      <c r="J1177"/>
      <c r="K1177"/>
      <c r="L1177"/>
      <c r="M1177"/>
    </row>
    <row r="1178" spans="1:13">
      <c r="A1178" s="1"/>
      <c r="B1178" s="366"/>
      <c r="C1178" s="2"/>
      <c r="D1178" s="2"/>
      <c r="E1178"/>
      <c r="F1178"/>
      <c r="G1178" s="242"/>
      <c r="H1178" s="242"/>
      <c r="I1178"/>
      <c r="J1178"/>
      <c r="K1178"/>
      <c r="L1178"/>
      <c r="M1178"/>
    </row>
    <row r="1179" spans="1:13">
      <c r="A1179" s="1"/>
      <c r="B1179" s="366"/>
      <c r="C1179" s="2"/>
      <c r="D1179" s="2"/>
      <c r="E1179"/>
      <c r="F1179"/>
      <c r="G1179" s="242"/>
      <c r="H1179" s="242"/>
      <c r="I1179"/>
      <c r="J1179"/>
      <c r="K1179"/>
      <c r="L1179"/>
      <c r="M1179"/>
    </row>
    <row r="1180" spans="1:13">
      <c r="A1180" s="1"/>
      <c r="B1180" s="366"/>
      <c r="C1180" s="2"/>
      <c r="D1180" s="2"/>
      <c r="E1180"/>
      <c r="F1180"/>
      <c r="G1180" s="242"/>
      <c r="H1180" s="242"/>
      <c r="I1180"/>
      <c r="J1180"/>
      <c r="K1180"/>
      <c r="L1180"/>
      <c r="M1180"/>
    </row>
    <row r="1181" spans="1:13">
      <c r="A1181" s="1"/>
      <c r="B1181" s="366"/>
      <c r="C1181" s="2"/>
      <c r="D1181" s="2"/>
      <c r="E1181"/>
      <c r="F1181"/>
      <c r="G1181" s="242"/>
      <c r="H1181" s="242"/>
      <c r="I1181"/>
      <c r="J1181"/>
      <c r="K1181"/>
      <c r="L1181"/>
      <c r="M1181"/>
    </row>
    <row r="1182" spans="1:13">
      <c r="A1182" s="1"/>
      <c r="B1182" s="366"/>
      <c r="C1182" s="2"/>
      <c r="D1182" s="2"/>
      <c r="E1182"/>
      <c r="F1182"/>
      <c r="G1182" s="242"/>
      <c r="H1182" s="242"/>
      <c r="I1182"/>
      <c r="J1182"/>
      <c r="K1182"/>
      <c r="L1182"/>
      <c r="M1182"/>
    </row>
    <row r="1183" spans="1:13">
      <c r="A1183" s="1"/>
      <c r="B1183" s="366"/>
      <c r="C1183" s="2"/>
      <c r="D1183" s="2"/>
      <c r="E1183"/>
      <c r="F1183"/>
      <c r="G1183" s="242"/>
      <c r="H1183" s="242"/>
      <c r="I1183"/>
      <c r="J1183"/>
      <c r="K1183"/>
      <c r="L1183"/>
      <c r="M1183"/>
    </row>
    <row r="1184" spans="1:13">
      <c r="A1184" s="1"/>
      <c r="B1184" s="366"/>
      <c r="C1184" s="2"/>
      <c r="D1184" s="2"/>
      <c r="E1184"/>
      <c r="F1184"/>
      <c r="G1184" s="242"/>
      <c r="H1184" s="242"/>
      <c r="I1184"/>
      <c r="J1184"/>
      <c r="K1184"/>
      <c r="L1184"/>
      <c r="M1184"/>
    </row>
    <row r="1185" spans="1:13">
      <c r="A1185" s="1"/>
      <c r="B1185" s="366"/>
      <c r="C1185" s="2"/>
      <c r="D1185" s="2"/>
      <c r="E1185"/>
      <c r="F1185"/>
      <c r="G1185" s="242"/>
      <c r="H1185" s="242"/>
      <c r="I1185"/>
      <c r="J1185"/>
      <c r="K1185"/>
      <c r="L1185"/>
      <c r="M1185"/>
    </row>
    <row r="1186" spans="1:13">
      <c r="A1186" s="1"/>
      <c r="B1186" s="366"/>
      <c r="C1186" s="2"/>
      <c r="D1186" s="2"/>
      <c r="E1186"/>
      <c r="F1186"/>
      <c r="G1186" s="242"/>
      <c r="H1186" s="242"/>
      <c r="I1186"/>
      <c r="J1186"/>
      <c r="K1186"/>
      <c r="L1186"/>
      <c r="M1186"/>
    </row>
    <row r="1187" spans="1:13">
      <c r="A1187" s="1"/>
      <c r="B1187" s="366"/>
      <c r="C1187" s="2"/>
      <c r="D1187" s="2"/>
      <c r="E1187"/>
      <c r="F1187"/>
      <c r="G1187" s="242"/>
      <c r="H1187" s="242"/>
      <c r="I1187"/>
      <c r="J1187"/>
      <c r="K1187"/>
      <c r="L1187"/>
      <c r="M1187"/>
    </row>
    <row r="1188" spans="1:13">
      <c r="A1188" s="1"/>
      <c r="B1188" s="366"/>
      <c r="C1188" s="2"/>
      <c r="D1188" s="2"/>
      <c r="E1188"/>
      <c r="F1188"/>
      <c r="G1188" s="242"/>
      <c r="H1188" s="242"/>
      <c r="I1188"/>
      <c r="J1188"/>
      <c r="K1188"/>
      <c r="L1188"/>
      <c r="M1188"/>
    </row>
    <row r="1189" spans="1:13">
      <c r="A1189" s="1"/>
      <c r="B1189" s="366"/>
      <c r="C1189" s="2"/>
      <c r="D1189" s="2"/>
      <c r="E1189"/>
      <c r="F1189"/>
      <c r="G1189" s="242"/>
      <c r="H1189" s="242"/>
      <c r="I1189"/>
      <c r="J1189"/>
      <c r="K1189"/>
      <c r="L1189"/>
      <c r="M1189"/>
    </row>
    <row r="1190" spans="1:13">
      <c r="A1190" s="1"/>
      <c r="B1190" s="366"/>
      <c r="C1190" s="2"/>
      <c r="D1190" s="2"/>
      <c r="E1190"/>
      <c r="F1190"/>
      <c r="G1190" s="242"/>
      <c r="H1190" s="242"/>
      <c r="I1190"/>
      <c r="J1190"/>
      <c r="K1190"/>
      <c r="L1190"/>
      <c r="M1190"/>
    </row>
    <row r="1191" spans="1:13">
      <c r="A1191" s="1"/>
      <c r="B1191" s="366"/>
      <c r="C1191" s="2"/>
      <c r="D1191" s="2"/>
      <c r="E1191"/>
      <c r="F1191"/>
      <c r="G1191" s="242"/>
      <c r="H1191" s="242"/>
      <c r="I1191"/>
      <c r="J1191"/>
      <c r="K1191"/>
      <c r="L1191"/>
      <c r="M1191"/>
    </row>
    <row r="1192" spans="1:13">
      <c r="A1192" s="1"/>
      <c r="B1192" s="366"/>
      <c r="C1192" s="2"/>
      <c r="D1192" s="2"/>
      <c r="E1192"/>
      <c r="F1192"/>
      <c r="G1192" s="242"/>
      <c r="H1192" s="242"/>
      <c r="I1192"/>
      <c r="J1192"/>
      <c r="K1192"/>
      <c r="L1192"/>
      <c r="M1192"/>
    </row>
    <row r="1193" spans="1:13">
      <c r="A1193" s="1"/>
      <c r="B1193" s="366"/>
      <c r="C1193" s="2"/>
      <c r="D1193" s="2"/>
      <c r="E1193"/>
      <c r="F1193"/>
      <c r="G1193" s="242"/>
      <c r="H1193" s="242"/>
      <c r="I1193"/>
      <c r="J1193"/>
      <c r="K1193"/>
      <c r="L1193"/>
      <c r="M1193"/>
    </row>
    <row r="1194" spans="1:13">
      <c r="A1194" s="1"/>
      <c r="B1194" s="366"/>
      <c r="C1194" s="2"/>
      <c r="D1194" s="2"/>
      <c r="E1194"/>
      <c r="F1194"/>
      <c r="G1194" s="242"/>
      <c r="H1194" s="242"/>
      <c r="I1194"/>
      <c r="J1194"/>
      <c r="K1194"/>
      <c r="L1194"/>
      <c r="M1194"/>
    </row>
    <row r="1195" spans="1:13">
      <c r="A1195" s="1"/>
      <c r="B1195" s="366"/>
      <c r="C1195" s="2"/>
      <c r="D1195" s="2"/>
      <c r="E1195"/>
      <c r="F1195"/>
      <c r="G1195" s="242"/>
      <c r="H1195" s="242"/>
      <c r="I1195"/>
      <c r="J1195"/>
      <c r="K1195"/>
      <c r="L1195"/>
      <c r="M1195"/>
    </row>
    <row r="1196" spans="1:13">
      <c r="A1196" s="1"/>
      <c r="B1196" s="366"/>
      <c r="C1196" s="2"/>
      <c r="D1196" s="2"/>
      <c r="E1196"/>
      <c r="F1196"/>
      <c r="G1196" s="242"/>
      <c r="H1196" s="242"/>
      <c r="I1196"/>
      <c r="J1196"/>
      <c r="K1196"/>
      <c r="L1196"/>
      <c r="M1196"/>
    </row>
    <row r="1197" spans="1:13">
      <c r="A1197" s="1"/>
      <c r="B1197" s="366"/>
      <c r="C1197" s="2"/>
      <c r="D1197" s="2"/>
      <c r="E1197"/>
      <c r="F1197"/>
      <c r="G1197" s="242"/>
      <c r="H1197" s="242"/>
      <c r="I1197"/>
      <c r="J1197"/>
      <c r="K1197"/>
      <c r="L1197"/>
      <c r="M1197"/>
    </row>
    <row r="1198" spans="1:13">
      <c r="A1198" s="1"/>
      <c r="B1198" s="366"/>
      <c r="C1198" s="2"/>
      <c r="D1198" s="2"/>
      <c r="E1198"/>
      <c r="F1198"/>
      <c r="G1198" s="242"/>
      <c r="H1198" s="242"/>
      <c r="I1198"/>
      <c r="J1198"/>
      <c r="K1198"/>
      <c r="L1198"/>
      <c r="M1198"/>
    </row>
    <row r="1199" spans="1:13">
      <c r="A1199" s="1"/>
      <c r="B1199" s="366"/>
      <c r="C1199" s="2"/>
      <c r="D1199" s="2"/>
      <c r="E1199"/>
      <c r="F1199"/>
      <c r="G1199" s="242"/>
      <c r="H1199" s="242"/>
      <c r="I1199"/>
      <c r="J1199"/>
      <c r="K1199"/>
      <c r="L1199"/>
      <c r="M1199"/>
    </row>
    <row r="1200" spans="1:13">
      <c r="A1200" s="1"/>
      <c r="B1200" s="366"/>
      <c r="C1200" s="2"/>
      <c r="D1200" s="2"/>
      <c r="E1200"/>
      <c r="F1200"/>
      <c r="G1200" s="242"/>
      <c r="H1200" s="242"/>
      <c r="I1200"/>
      <c r="J1200"/>
      <c r="K1200"/>
      <c r="L1200"/>
      <c r="M1200"/>
    </row>
    <row r="1201" spans="1:13">
      <c r="A1201" s="1"/>
      <c r="B1201" s="366"/>
      <c r="C1201" s="2"/>
      <c r="D1201" s="2"/>
      <c r="E1201"/>
      <c r="F1201"/>
      <c r="G1201" s="242"/>
      <c r="H1201" s="242"/>
      <c r="I1201"/>
      <c r="J1201"/>
      <c r="K1201"/>
      <c r="L1201"/>
      <c r="M1201"/>
    </row>
    <row r="1202" spans="1:13">
      <c r="A1202" s="1"/>
      <c r="B1202" s="366"/>
      <c r="C1202" s="2"/>
      <c r="D1202" s="2"/>
      <c r="E1202"/>
      <c r="F1202"/>
      <c r="G1202" s="242"/>
      <c r="H1202" s="242"/>
      <c r="I1202"/>
      <c r="J1202"/>
      <c r="K1202"/>
      <c r="L1202"/>
      <c r="M1202"/>
    </row>
    <row r="1203" spans="1:13">
      <c r="A1203" s="1"/>
      <c r="B1203" s="366"/>
      <c r="C1203" s="2"/>
      <c r="D1203" s="2"/>
      <c r="E1203"/>
      <c r="F1203"/>
      <c r="G1203" s="242"/>
      <c r="H1203" s="242"/>
      <c r="I1203"/>
      <c r="J1203"/>
      <c r="K1203"/>
      <c r="L1203"/>
      <c r="M1203"/>
    </row>
    <row r="1204" spans="1:13">
      <c r="A1204" s="1"/>
      <c r="B1204" s="366"/>
      <c r="C1204" s="2"/>
      <c r="D1204" s="2"/>
      <c r="E1204"/>
      <c r="F1204"/>
      <c r="G1204" s="242"/>
      <c r="H1204" s="242"/>
      <c r="I1204"/>
      <c r="J1204"/>
      <c r="K1204"/>
      <c r="L1204"/>
      <c r="M1204"/>
    </row>
    <row r="1205" spans="1:13">
      <c r="A1205" s="1"/>
      <c r="B1205" s="366"/>
      <c r="C1205" s="2"/>
      <c r="D1205" s="2"/>
      <c r="E1205"/>
      <c r="F1205"/>
      <c r="G1205" s="242"/>
      <c r="H1205" s="242"/>
      <c r="I1205"/>
      <c r="J1205"/>
      <c r="K1205"/>
      <c r="L1205"/>
      <c r="M1205"/>
    </row>
    <row r="1206" spans="1:13">
      <c r="A1206" s="1"/>
      <c r="B1206" s="366"/>
      <c r="C1206" s="2"/>
      <c r="D1206" s="2"/>
      <c r="E1206"/>
      <c r="F1206"/>
      <c r="G1206" s="242"/>
      <c r="H1206" s="242"/>
      <c r="I1206"/>
      <c r="J1206"/>
      <c r="K1206"/>
      <c r="L1206"/>
      <c r="M1206"/>
    </row>
    <row r="1207" spans="1:13">
      <c r="A1207" s="1"/>
      <c r="B1207" s="366"/>
      <c r="C1207" s="2"/>
      <c r="D1207" s="2"/>
      <c r="E1207"/>
      <c r="F1207"/>
      <c r="G1207" s="242"/>
      <c r="H1207" s="242"/>
      <c r="I1207"/>
      <c r="J1207"/>
      <c r="K1207"/>
      <c r="L1207"/>
      <c r="M1207"/>
    </row>
    <row r="1208" spans="1:13">
      <c r="A1208" s="1"/>
      <c r="B1208" s="366"/>
      <c r="C1208" s="2"/>
      <c r="D1208" s="2"/>
      <c r="E1208"/>
      <c r="F1208"/>
      <c r="G1208" s="242"/>
      <c r="H1208" s="242"/>
      <c r="I1208"/>
      <c r="J1208"/>
      <c r="K1208"/>
      <c r="L1208"/>
      <c r="M1208"/>
    </row>
    <row r="1209" spans="1:13">
      <c r="A1209" s="1"/>
      <c r="B1209" s="366"/>
      <c r="C1209" s="2"/>
      <c r="D1209" s="2"/>
      <c r="E1209"/>
      <c r="F1209"/>
      <c r="G1209" s="242"/>
      <c r="H1209" s="242"/>
      <c r="I1209"/>
      <c r="J1209"/>
      <c r="K1209"/>
      <c r="L1209"/>
      <c r="M1209"/>
    </row>
    <row r="1210" spans="1:13">
      <c r="A1210" s="1"/>
      <c r="B1210" s="366"/>
      <c r="C1210" s="2"/>
      <c r="D1210" s="2"/>
      <c r="E1210"/>
      <c r="F1210"/>
      <c r="G1210" s="242"/>
      <c r="H1210" s="242"/>
      <c r="I1210"/>
      <c r="J1210"/>
      <c r="K1210"/>
      <c r="L1210"/>
      <c r="M1210"/>
    </row>
    <row r="1211" spans="1:13">
      <c r="A1211" s="1"/>
      <c r="B1211" s="366"/>
      <c r="C1211" s="2"/>
      <c r="D1211" s="2"/>
      <c r="E1211"/>
      <c r="F1211"/>
      <c r="G1211" s="242"/>
      <c r="H1211" s="242"/>
      <c r="I1211"/>
      <c r="J1211"/>
      <c r="K1211"/>
      <c r="L1211"/>
      <c r="M1211"/>
    </row>
    <row r="1212" spans="1:13">
      <c r="A1212" s="1"/>
      <c r="B1212" s="366"/>
      <c r="C1212" s="2"/>
      <c r="D1212" s="2"/>
      <c r="E1212"/>
      <c r="F1212"/>
      <c r="G1212" s="242"/>
      <c r="H1212" s="242"/>
      <c r="I1212"/>
      <c r="J1212"/>
      <c r="K1212"/>
      <c r="L1212"/>
      <c r="M1212"/>
    </row>
    <row r="1213" spans="1:13">
      <c r="A1213" s="1"/>
      <c r="B1213" s="366"/>
      <c r="C1213" s="2"/>
      <c r="D1213" s="2"/>
      <c r="E1213"/>
      <c r="F1213"/>
      <c r="G1213" s="242"/>
      <c r="H1213" s="242"/>
      <c r="I1213"/>
      <c r="J1213"/>
      <c r="K1213"/>
      <c r="L1213"/>
      <c r="M1213"/>
    </row>
    <row r="1214" spans="1:13">
      <c r="A1214" s="1"/>
      <c r="B1214" s="366"/>
      <c r="C1214" s="2"/>
      <c r="D1214" s="2"/>
      <c r="E1214"/>
      <c r="F1214"/>
      <c r="G1214" s="242"/>
      <c r="H1214" s="242"/>
      <c r="I1214"/>
      <c r="J1214"/>
      <c r="K1214"/>
      <c r="L1214"/>
      <c r="M1214"/>
    </row>
    <row r="1215" spans="1:13">
      <c r="A1215" s="1"/>
      <c r="B1215" s="366"/>
      <c r="C1215" s="2"/>
      <c r="D1215" s="2"/>
      <c r="E1215"/>
      <c r="F1215"/>
      <c r="G1215" s="242"/>
      <c r="H1215" s="242"/>
      <c r="I1215"/>
      <c r="J1215"/>
      <c r="K1215"/>
      <c r="L1215"/>
      <c r="M1215"/>
    </row>
    <row r="1216" spans="1:13">
      <c r="A1216" s="1"/>
      <c r="B1216" s="366"/>
      <c r="C1216" s="2"/>
      <c r="D1216" s="2"/>
      <c r="E1216"/>
      <c r="F1216"/>
      <c r="G1216" s="242"/>
      <c r="H1216" s="242"/>
      <c r="I1216"/>
      <c r="J1216"/>
      <c r="K1216"/>
      <c r="L1216"/>
      <c r="M1216"/>
    </row>
    <row r="1217" spans="1:13">
      <c r="A1217" s="1"/>
      <c r="B1217" s="366"/>
      <c r="C1217" s="2"/>
      <c r="D1217" s="2"/>
      <c r="E1217"/>
      <c r="F1217"/>
      <c r="G1217" s="242"/>
      <c r="H1217" s="242"/>
      <c r="I1217"/>
      <c r="J1217"/>
      <c r="K1217"/>
      <c r="L1217"/>
      <c r="M1217"/>
    </row>
    <row r="1218" spans="1:13">
      <c r="A1218" s="1"/>
      <c r="B1218" s="366"/>
      <c r="C1218" s="2"/>
      <c r="D1218" s="2"/>
      <c r="E1218"/>
      <c r="F1218"/>
      <c r="G1218" s="242"/>
      <c r="H1218" s="242"/>
      <c r="I1218"/>
      <c r="J1218"/>
      <c r="K1218"/>
      <c r="L1218"/>
      <c r="M1218"/>
    </row>
    <row r="1219" spans="1:13">
      <c r="A1219" s="1"/>
      <c r="B1219" s="366"/>
      <c r="C1219" s="2"/>
      <c r="D1219" s="2"/>
      <c r="E1219"/>
      <c r="F1219"/>
      <c r="G1219" s="242"/>
      <c r="H1219" s="242"/>
      <c r="I1219"/>
      <c r="J1219"/>
      <c r="K1219"/>
      <c r="L1219"/>
      <c r="M1219"/>
    </row>
    <row r="1220" spans="1:13">
      <c r="A1220" s="1"/>
      <c r="B1220" s="366"/>
      <c r="C1220" s="2"/>
      <c r="D1220" s="2"/>
      <c r="E1220"/>
      <c r="F1220"/>
      <c r="G1220" s="242"/>
      <c r="H1220" s="242"/>
      <c r="I1220"/>
      <c r="J1220"/>
      <c r="K1220"/>
      <c r="L1220"/>
      <c r="M1220"/>
    </row>
    <row r="1221" spans="1:13">
      <c r="A1221" s="1"/>
      <c r="B1221" s="366"/>
      <c r="C1221" s="2"/>
      <c r="D1221" s="2"/>
      <c r="E1221"/>
      <c r="F1221"/>
      <c r="G1221" s="242"/>
      <c r="H1221" s="242"/>
      <c r="I1221"/>
      <c r="J1221"/>
      <c r="K1221"/>
      <c r="L1221"/>
      <c r="M1221"/>
    </row>
    <row r="1222" spans="1:13">
      <c r="A1222" s="1"/>
      <c r="B1222" s="366"/>
      <c r="C1222" s="2"/>
      <c r="D1222" s="2"/>
      <c r="E1222"/>
      <c r="F1222"/>
      <c r="G1222" s="242"/>
      <c r="H1222" s="242"/>
      <c r="I1222"/>
      <c r="J1222"/>
      <c r="K1222"/>
      <c r="L1222"/>
      <c r="M1222"/>
    </row>
    <row r="1223" spans="1:13">
      <c r="A1223" s="1"/>
      <c r="B1223" s="366"/>
      <c r="C1223" s="2"/>
      <c r="D1223" s="2"/>
      <c r="E1223"/>
      <c r="F1223"/>
      <c r="G1223" s="242"/>
      <c r="H1223" s="242"/>
      <c r="I1223"/>
      <c r="J1223"/>
      <c r="K1223"/>
      <c r="L1223"/>
      <c r="M1223"/>
    </row>
    <row r="1224" spans="1:13">
      <c r="A1224" s="1"/>
      <c r="B1224" s="366"/>
      <c r="C1224" s="2"/>
      <c r="D1224" s="2"/>
      <c r="E1224"/>
      <c r="F1224"/>
      <c r="G1224" s="242"/>
      <c r="H1224" s="242"/>
      <c r="I1224"/>
      <c r="J1224"/>
      <c r="K1224"/>
      <c r="L1224"/>
      <c r="M1224"/>
    </row>
    <row r="1225" spans="1:13">
      <c r="A1225" s="1"/>
      <c r="B1225" s="366"/>
      <c r="C1225" s="2"/>
      <c r="D1225" s="2"/>
      <c r="E1225"/>
      <c r="F1225"/>
      <c r="G1225" s="242"/>
      <c r="H1225" s="242"/>
      <c r="I1225"/>
      <c r="J1225"/>
      <c r="K1225"/>
      <c r="L1225"/>
      <c r="M1225"/>
    </row>
    <row r="1226" spans="1:13">
      <c r="A1226" s="1"/>
      <c r="B1226" s="366"/>
      <c r="C1226" s="2"/>
      <c r="D1226" s="2"/>
      <c r="E1226"/>
      <c r="F1226"/>
      <c r="G1226" s="242"/>
      <c r="H1226" s="242"/>
      <c r="I1226"/>
      <c r="J1226"/>
      <c r="K1226"/>
      <c r="L1226"/>
      <c r="M1226"/>
    </row>
    <row r="1227" spans="1:13">
      <c r="A1227" s="1"/>
      <c r="B1227" s="366"/>
      <c r="C1227" s="2"/>
      <c r="D1227" s="2"/>
      <c r="E1227"/>
      <c r="F1227"/>
      <c r="G1227" s="242"/>
      <c r="H1227" s="242"/>
      <c r="I1227"/>
      <c r="J1227"/>
      <c r="K1227"/>
      <c r="L1227"/>
      <c r="M1227"/>
    </row>
    <row r="1228" spans="1:13">
      <c r="A1228" s="1"/>
      <c r="B1228" s="366"/>
      <c r="C1228" s="2"/>
      <c r="D1228" s="2"/>
      <c r="E1228"/>
      <c r="F1228"/>
      <c r="G1228" s="242"/>
      <c r="H1228" s="242"/>
      <c r="I1228"/>
      <c r="J1228"/>
      <c r="K1228"/>
      <c r="L1228"/>
      <c r="M1228"/>
    </row>
    <row r="1229" spans="1:13">
      <c r="A1229" s="1"/>
      <c r="B1229" s="366"/>
      <c r="C1229" s="2"/>
      <c r="D1229" s="2"/>
      <c r="E1229"/>
      <c r="F1229"/>
      <c r="G1229" s="242"/>
      <c r="H1229" s="242"/>
      <c r="I1229"/>
      <c r="J1229"/>
      <c r="K1229"/>
      <c r="L1229"/>
      <c r="M1229"/>
    </row>
    <row r="1230" spans="1:13">
      <c r="A1230" s="1"/>
      <c r="B1230" s="366"/>
      <c r="C1230" s="2"/>
      <c r="D1230" s="2"/>
      <c r="E1230"/>
      <c r="F1230"/>
      <c r="G1230" s="242"/>
      <c r="H1230" s="242"/>
      <c r="I1230"/>
      <c r="J1230"/>
      <c r="K1230"/>
      <c r="L1230"/>
      <c r="M1230"/>
    </row>
    <row r="1231" spans="1:13">
      <c r="A1231" s="1"/>
      <c r="B1231" s="366"/>
      <c r="C1231" s="2"/>
      <c r="D1231" s="2"/>
      <c r="E1231"/>
      <c r="F1231"/>
      <c r="G1231" s="242"/>
      <c r="H1231" s="242"/>
      <c r="I1231"/>
      <c r="J1231"/>
      <c r="K1231"/>
      <c r="L1231"/>
      <c r="M1231"/>
    </row>
    <row r="1232" spans="1:13">
      <c r="A1232" s="1"/>
      <c r="B1232" s="366"/>
      <c r="C1232" s="2"/>
      <c r="D1232" s="2"/>
      <c r="E1232"/>
      <c r="F1232"/>
      <c r="G1232" s="242"/>
      <c r="H1232" s="242"/>
      <c r="I1232"/>
      <c r="J1232"/>
      <c r="K1232"/>
      <c r="L1232"/>
      <c r="M1232"/>
    </row>
    <row r="1233" spans="1:13">
      <c r="A1233" s="1"/>
      <c r="B1233" s="366"/>
      <c r="C1233" s="2"/>
      <c r="D1233" s="2"/>
      <c r="E1233"/>
      <c r="F1233"/>
      <c r="G1233" s="242"/>
      <c r="H1233" s="242"/>
      <c r="I1233"/>
      <c r="J1233"/>
      <c r="K1233"/>
      <c r="L1233"/>
      <c r="M1233"/>
    </row>
    <row r="1234" spans="1:13">
      <c r="A1234" s="1"/>
      <c r="B1234" s="366"/>
      <c r="C1234" s="2"/>
      <c r="D1234" s="2"/>
      <c r="E1234"/>
      <c r="F1234"/>
      <c r="G1234" s="242"/>
      <c r="H1234" s="242"/>
      <c r="I1234"/>
      <c r="J1234"/>
      <c r="K1234"/>
      <c r="L1234"/>
      <c r="M1234"/>
    </row>
    <row r="1235" spans="1:13">
      <c r="A1235" s="1"/>
      <c r="B1235" s="366"/>
      <c r="C1235" s="2"/>
      <c r="D1235" s="2"/>
      <c r="E1235"/>
      <c r="F1235"/>
      <c r="G1235" s="242"/>
      <c r="H1235" s="242"/>
      <c r="I1235"/>
      <c r="J1235"/>
      <c r="K1235"/>
      <c r="L1235"/>
      <c r="M1235"/>
    </row>
    <row r="1236" spans="1:13">
      <c r="A1236" s="1"/>
      <c r="B1236" s="366"/>
      <c r="C1236" s="2"/>
      <c r="D1236" s="2"/>
      <c r="E1236"/>
      <c r="F1236"/>
      <c r="G1236" s="242"/>
      <c r="H1236" s="242"/>
      <c r="I1236"/>
      <c r="J1236"/>
      <c r="K1236"/>
      <c r="L1236"/>
      <c r="M1236"/>
    </row>
    <row r="1237" spans="1:13">
      <c r="A1237" s="1"/>
      <c r="B1237" s="366"/>
      <c r="C1237" s="2"/>
      <c r="D1237" s="2"/>
      <c r="E1237"/>
      <c r="F1237"/>
      <c r="G1237" s="242"/>
      <c r="H1237" s="242"/>
      <c r="I1237"/>
      <c r="J1237"/>
      <c r="K1237"/>
      <c r="L1237"/>
      <c r="M1237"/>
    </row>
    <row r="1238" spans="1:13">
      <c r="A1238" s="1"/>
      <c r="B1238" s="366"/>
      <c r="C1238" s="2"/>
      <c r="D1238" s="2"/>
      <c r="E1238"/>
      <c r="F1238"/>
      <c r="G1238" s="242"/>
      <c r="H1238" s="242"/>
      <c r="I1238"/>
      <c r="J1238"/>
      <c r="K1238"/>
      <c r="L1238"/>
      <c r="M1238"/>
    </row>
    <row r="1239" spans="1:13">
      <c r="A1239" s="1"/>
      <c r="B1239" s="366"/>
      <c r="C1239" s="2"/>
      <c r="D1239" s="2"/>
      <c r="E1239"/>
      <c r="F1239"/>
      <c r="G1239" s="242"/>
      <c r="H1239" s="242"/>
      <c r="I1239"/>
      <c r="J1239"/>
      <c r="K1239"/>
      <c r="L1239"/>
      <c r="M1239"/>
    </row>
    <row r="1240" spans="1:13">
      <c r="A1240" s="1"/>
      <c r="B1240" s="366"/>
      <c r="C1240" s="2"/>
      <c r="D1240" s="2"/>
      <c r="E1240"/>
      <c r="F1240"/>
      <c r="G1240" s="242"/>
      <c r="H1240" s="242"/>
      <c r="I1240"/>
      <c r="J1240"/>
      <c r="K1240"/>
      <c r="L1240"/>
      <c r="M1240"/>
    </row>
    <row r="1241" spans="1:13">
      <c r="A1241" s="1"/>
      <c r="B1241" s="366"/>
      <c r="C1241" s="2"/>
      <c r="D1241" s="2"/>
      <c r="E1241"/>
      <c r="F1241"/>
      <c r="G1241" s="242"/>
      <c r="H1241" s="242"/>
      <c r="I1241"/>
      <c r="J1241"/>
      <c r="K1241"/>
      <c r="L1241"/>
      <c r="M1241"/>
    </row>
    <row r="1242" spans="1:13">
      <c r="A1242" s="1"/>
      <c r="B1242" s="366"/>
      <c r="C1242" s="2"/>
      <c r="D1242" s="2"/>
      <c r="E1242"/>
      <c r="F1242"/>
      <c r="G1242" s="242"/>
      <c r="H1242" s="242"/>
      <c r="I1242"/>
      <c r="J1242"/>
      <c r="K1242"/>
      <c r="L1242"/>
      <c r="M1242"/>
    </row>
    <row r="1243" spans="1:13">
      <c r="A1243" s="1"/>
      <c r="B1243" s="366"/>
      <c r="C1243" s="2"/>
      <c r="D1243" s="2"/>
      <c r="E1243"/>
      <c r="F1243"/>
      <c r="G1243" s="242"/>
      <c r="H1243" s="242"/>
      <c r="I1243"/>
      <c r="J1243"/>
      <c r="K1243"/>
      <c r="L1243"/>
      <c r="M1243"/>
    </row>
    <row r="1244" spans="1:13">
      <c r="A1244" s="1"/>
      <c r="B1244" s="366"/>
      <c r="C1244" s="2"/>
      <c r="D1244" s="2"/>
      <c r="E1244"/>
      <c r="F1244"/>
      <c r="G1244" s="242"/>
      <c r="H1244" s="242"/>
      <c r="I1244"/>
      <c r="J1244"/>
      <c r="K1244"/>
      <c r="L1244"/>
      <c r="M1244"/>
    </row>
    <row r="1245" spans="1:13">
      <c r="A1245" s="1"/>
      <c r="B1245" s="366"/>
      <c r="C1245" s="2"/>
      <c r="D1245" s="2"/>
      <c r="E1245"/>
      <c r="F1245"/>
      <c r="G1245" s="242"/>
      <c r="H1245" s="242"/>
      <c r="I1245"/>
      <c r="J1245"/>
      <c r="K1245"/>
      <c r="L1245"/>
      <c r="M1245"/>
    </row>
    <row r="1246" spans="1:13">
      <c r="A1246" s="1"/>
      <c r="B1246" s="366"/>
      <c r="C1246" s="2"/>
      <c r="D1246" s="2"/>
      <c r="E1246"/>
      <c r="F1246"/>
      <c r="G1246" s="242"/>
      <c r="H1246" s="242"/>
      <c r="I1246"/>
      <c r="J1246"/>
      <c r="K1246"/>
      <c r="L1246"/>
      <c r="M1246"/>
    </row>
    <row r="1247" spans="1:13">
      <c r="A1247" s="1"/>
      <c r="B1247" s="366"/>
      <c r="C1247" s="2"/>
      <c r="D1247" s="2"/>
      <c r="E1247"/>
      <c r="F1247"/>
      <c r="G1247" s="242"/>
      <c r="H1247" s="242"/>
      <c r="I1247"/>
      <c r="J1247"/>
      <c r="K1247"/>
      <c r="L1247"/>
      <c r="M1247"/>
    </row>
    <row r="1248" spans="1:13">
      <c r="A1248" s="1"/>
      <c r="B1248" s="366"/>
      <c r="C1248" s="2"/>
      <c r="D1248" s="2"/>
      <c r="E1248"/>
      <c r="F1248"/>
      <c r="G1248" s="242"/>
      <c r="H1248" s="242"/>
      <c r="I1248"/>
      <c r="J1248"/>
      <c r="K1248"/>
      <c r="L1248"/>
      <c r="M1248"/>
    </row>
    <row r="1249" spans="1:13">
      <c r="A1249" s="1"/>
      <c r="B1249" s="366"/>
      <c r="C1249" s="2"/>
      <c r="D1249" s="2"/>
      <c r="E1249"/>
      <c r="F1249"/>
      <c r="G1249" s="242"/>
      <c r="H1249" s="242"/>
      <c r="I1249"/>
      <c r="J1249"/>
      <c r="K1249"/>
      <c r="L1249"/>
      <c r="M1249"/>
    </row>
    <row r="1250" spans="1:13">
      <c r="A1250" s="1"/>
      <c r="B1250" s="366"/>
      <c r="C1250" s="2"/>
      <c r="D1250" s="2"/>
      <c r="E1250"/>
      <c r="F1250"/>
      <c r="G1250" s="242"/>
      <c r="H1250" s="242"/>
      <c r="I1250"/>
      <c r="J1250"/>
      <c r="K1250"/>
      <c r="L1250"/>
      <c r="M1250"/>
    </row>
    <row r="1251" spans="1:13">
      <c r="A1251" s="1"/>
      <c r="B1251" s="366"/>
      <c r="C1251" s="2"/>
      <c r="D1251" s="2"/>
      <c r="E1251"/>
      <c r="F1251"/>
      <c r="G1251" s="242"/>
      <c r="H1251" s="242"/>
      <c r="I1251"/>
      <c r="J1251"/>
      <c r="K1251"/>
      <c r="L1251"/>
      <c r="M1251"/>
    </row>
    <row r="1252" spans="1:13">
      <c r="A1252" s="1"/>
      <c r="B1252" s="366"/>
      <c r="C1252" s="2"/>
      <c r="D1252" s="2"/>
      <c r="E1252"/>
      <c r="F1252"/>
      <c r="G1252" s="242"/>
      <c r="H1252" s="242"/>
      <c r="I1252"/>
      <c r="J1252"/>
      <c r="K1252"/>
      <c r="L1252"/>
      <c r="M1252"/>
    </row>
    <row r="1253" spans="1:13">
      <c r="A1253" s="1"/>
      <c r="B1253" s="366"/>
      <c r="C1253" s="2"/>
      <c r="D1253" s="2"/>
      <c r="E1253"/>
      <c r="F1253"/>
      <c r="G1253" s="242"/>
      <c r="H1253" s="242"/>
      <c r="I1253"/>
      <c r="J1253"/>
      <c r="K1253"/>
      <c r="L1253"/>
      <c r="M1253"/>
    </row>
    <row r="1254" spans="1:13">
      <c r="A1254" s="1"/>
      <c r="B1254" s="366"/>
      <c r="C1254" s="2"/>
      <c r="D1254" s="2"/>
      <c r="E1254"/>
      <c r="F1254"/>
      <c r="G1254" s="242"/>
      <c r="H1254" s="242"/>
      <c r="I1254"/>
      <c r="J1254"/>
      <c r="K1254"/>
      <c r="L1254"/>
      <c r="M1254"/>
    </row>
    <row r="1255" spans="1:13">
      <c r="A1255" s="1"/>
      <c r="B1255" s="366"/>
      <c r="C1255" s="2"/>
      <c r="D1255" s="2"/>
      <c r="E1255"/>
      <c r="F1255"/>
      <c r="G1255" s="242"/>
      <c r="H1255" s="242"/>
      <c r="I1255"/>
      <c r="J1255"/>
      <c r="K1255"/>
      <c r="L1255"/>
      <c r="M1255"/>
    </row>
    <row r="1256" spans="1:13">
      <c r="A1256" s="1"/>
      <c r="B1256" s="366"/>
      <c r="C1256" s="2"/>
      <c r="D1256" s="2"/>
      <c r="E1256"/>
      <c r="F1256"/>
      <c r="G1256" s="242"/>
      <c r="H1256" s="242"/>
      <c r="I1256"/>
      <c r="J1256"/>
      <c r="K1256"/>
      <c r="L1256"/>
      <c r="M1256"/>
    </row>
    <row r="1257" spans="1:13">
      <c r="A1257" s="1"/>
      <c r="B1257" s="366"/>
      <c r="C1257" s="2"/>
      <c r="D1257" s="2"/>
      <c r="E1257"/>
      <c r="F1257"/>
      <c r="G1257" s="242"/>
      <c r="H1257" s="242"/>
      <c r="I1257"/>
      <c r="J1257"/>
      <c r="K1257"/>
      <c r="L1257"/>
      <c r="M1257"/>
    </row>
    <row r="1258" spans="1:13">
      <c r="A1258" s="1"/>
      <c r="B1258" s="366"/>
      <c r="C1258" s="2"/>
      <c r="D1258" s="2"/>
      <c r="E1258"/>
      <c r="F1258"/>
      <c r="G1258" s="242"/>
      <c r="H1258" s="242"/>
      <c r="I1258"/>
      <c r="J1258"/>
      <c r="K1258"/>
      <c r="L1258"/>
      <c r="M1258"/>
    </row>
    <row r="1259" spans="1:13">
      <c r="A1259" s="1"/>
      <c r="B1259" s="366"/>
      <c r="C1259" s="2"/>
      <c r="D1259" s="2"/>
      <c r="E1259"/>
      <c r="F1259"/>
      <c r="G1259" s="242"/>
      <c r="H1259" s="242"/>
      <c r="I1259"/>
      <c r="J1259"/>
      <c r="K1259"/>
      <c r="L1259"/>
      <c r="M1259"/>
    </row>
    <row r="1260" spans="1:13">
      <c r="A1260" s="1"/>
      <c r="B1260" s="366"/>
      <c r="C1260" s="2"/>
      <c r="D1260" s="2"/>
      <c r="E1260"/>
      <c r="F1260"/>
      <c r="G1260" s="242"/>
      <c r="H1260" s="242"/>
      <c r="I1260"/>
      <c r="J1260"/>
      <c r="K1260"/>
      <c r="L1260"/>
      <c r="M1260"/>
    </row>
    <row r="1261" spans="1:13">
      <c r="A1261" s="1"/>
      <c r="B1261" s="366"/>
      <c r="C1261" s="2"/>
      <c r="D1261" s="2"/>
      <c r="E1261"/>
      <c r="F1261"/>
      <c r="G1261" s="242"/>
      <c r="H1261" s="242"/>
      <c r="I1261"/>
      <c r="J1261"/>
      <c r="K1261"/>
      <c r="L1261"/>
      <c r="M1261"/>
    </row>
    <row r="1262" spans="1:13">
      <c r="A1262" s="1"/>
      <c r="B1262" s="366"/>
      <c r="C1262" s="2"/>
      <c r="D1262" s="2"/>
      <c r="E1262"/>
      <c r="F1262"/>
      <c r="G1262" s="242"/>
      <c r="H1262" s="242"/>
      <c r="I1262"/>
      <c r="J1262"/>
      <c r="K1262"/>
      <c r="L1262"/>
      <c r="M1262"/>
    </row>
    <row r="1263" spans="1:13">
      <c r="A1263" s="1"/>
      <c r="B1263" s="366"/>
      <c r="C1263" s="2"/>
      <c r="D1263" s="2"/>
      <c r="E1263"/>
      <c r="F1263"/>
      <c r="G1263" s="242"/>
      <c r="H1263" s="242"/>
      <c r="I1263"/>
      <c r="J1263"/>
      <c r="K1263"/>
      <c r="L1263"/>
      <c r="M1263"/>
    </row>
    <row r="1264" spans="1:13">
      <c r="A1264" s="1"/>
      <c r="B1264" s="366"/>
      <c r="C1264" s="2"/>
      <c r="D1264" s="2"/>
      <c r="E1264"/>
      <c r="F1264"/>
      <c r="G1264" s="242"/>
      <c r="H1264" s="242"/>
      <c r="I1264"/>
      <c r="J1264"/>
      <c r="K1264"/>
      <c r="L1264"/>
      <c r="M1264"/>
    </row>
    <row r="1265" spans="1:13">
      <c r="A1265" s="1"/>
      <c r="B1265" s="366"/>
      <c r="C1265" s="2"/>
      <c r="D1265" s="2"/>
      <c r="E1265"/>
      <c r="F1265"/>
      <c r="G1265" s="242"/>
      <c r="H1265" s="242"/>
      <c r="I1265"/>
      <c r="J1265"/>
      <c r="K1265"/>
      <c r="L1265"/>
      <c r="M1265"/>
    </row>
    <row r="1266" spans="1:13">
      <c r="A1266" s="1"/>
      <c r="B1266" s="366"/>
      <c r="C1266" s="2"/>
      <c r="D1266" s="2"/>
      <c r="E1266"/>
      <c r="F1266"/>
      <c r="G1266" s="242"/>
      <c r="H1266" s="242"/>
      <c r="I1266"/>
      <c r="J1266"/>
      <c r="K1266"/>
      <c r="L1266"/>
      <c r="M1266"/>
    </row>
    <row r="1267" spans="1:13">
      <c r="A1267" s="1"/>
      <c r="B1267" s="366"/>
      <c r="C1267" s="2"/>
      <c r="D1267" s="2"/>
      <c r="E1267"/>
      <c r="F1267"/>
      <c r="G1267" s="242"/>
      <c r="H1267" s="242"/>
      <c r="I1267"/>
      <c r="J1267"/>
      <c r="K1267"/>
      <c r="L1267"/>
      <c r="M1267"/>
    </row>
    <row r="1268" spans="1:13">
      <c r="A1268" s="1"/>
      <c r="B1268" s="366"/>
      <c r="C1268" s="2"/>
      <c r="D1268" s="2"/>
      <c r="E1268"/>
      <c r="F1268"/>
      <c r="G1268" s="242"/>
      <c r="H1268" s="242"/>
      <c r="I1268"/>
      <c r="J1268"/>
      <c r="K1268"/>
      <c r="L1268"/>
      <c r="M1268"/>
    </row>
    <row r="1269" spans="1:13">
      <c r="A1269" s="1"/>
      <c r="B1269" s="366"/>
      <c r="C1269" s="2"/>
      <c r="D1269" s="2"/>
      <c r="E1269"/>
      <c r="F1269"/>
      <c r="G1269" s="242"/>
      <c r="H1269" s="242"/>
      <c r="I1269"/>
      <c r="J1269"/>
      <c r="K1269"/>
      <c r="L1269"/>
      <c r="M1269"/>
    </row>
    <row r="1270" spans="1:13">
      <c r="A1270" s="1"/>
      <c r="B1270" s="366"/>
      <c r="C1270" s="2"/>
      <c r="D1270" s="2"/>
      <c r="E1270"/>
      <c r="F1270"/>
      <c r="G1270" s="242"/>
      <c r="H1270" s="242"/>
      <c r="I1270"/>
      <c r="J1270"/>
      <c r="K1270"/>
      <c r="L1270"/>
      <c r="M1270"/>
    </row>
    <row r="1271" spans="1:13">
      <c r="A1271" s="1"/>
      <c r="B1271" s="366"/>
      <c r="C1271" s="2"/>
      <c r="D1271" s="2"/>
      <c r="E1271"/>
      <c r="F1271"/>
      <c r="G1271" s="242"/>
      <c r="H1271" s="242"/>
      <c r="I1271"/>
      <c r="J1271"/>
      <c r="K1271"/>
      <c r="L1271"/>
      <c r="M1271"/>
    </row>
    <row r="1272" spans="1:13">
      <c r="A1272" s="1"/>
      <c r="B1272" s="366"/>
      <c r="C1272" s="2"/>
      <c r="D1272" s="2"/>
      <c r="E1272"/>
      <c r="F1272"/>
      <c r="G1272" s="242"/>
      <c r="H1272" s="242"/>
      <c r="I1272"/>
      <c r="J1272"/>
      <c r="K1272"/>
      <c r="L1272"/>
      <c r="M1272"/>
    </row>
    <row r="1273" spans="1:13">
      <c r="A1273" s="1"/>
      <c r="B1273" s="366"/>
      <c r="C1273" s="2"/>
      <c r="D1273" s="2"/>
      <c r="E1273"/>
      <c r="F1273"/>
      <c r="G1273" s="242"/>
      <c r="H1273" s="242"/>
      <c r="I1273"/>
      <c r="J1273"/>
      <c r="K1273"/>
      <c r="L1273"/>
      <c r="M1273"/>
    </row>
    <row r="1274" spans="1:13">
      <c r="A1274" s="1"/>
      <c r="B1274" s="366"/>
      <c r="C1274" s="2"/>
      <c r="D1274" s="2"/>
      <c r="E1274"/>
      <c r="F1274"/>
      <c r="G1274" s="242"/>
      <c r="H1274" s="242"/>
      <c r="I1274"/>
      <c r="J1274"/>
      <c r="K1274"/>
      <c r="L1274"/>
      <c r="M1274"/>
    </row>
    <row r="1275" spans="1:13">
      <c r="A1275" s="1"/>
      <c r="B1275" s="366"/>
      <c r="C1275" s="2"/>
      <c r="D1275" s="2"/>
      <c r="E1275"/>
      <c r="F1275"/>
      <c r="G1275" s="242"/>
      <c r="H1275" s="242"/>
      <c r="I1275"/>
      <c r="J1275"/>
      <c r="K1275"/>
      <c r="L1275"/>
      <c r="M1275"/>
    </row>
    <row r="1276" spans="1:13">
      <c r="A1276" s="1"/>
      <c r="B1276" s="366"/>
      <c r="C1276" s="2"/>
      <c r="D1276" s="2"/>
      <c r="E1276"/>
      <c r="F1276"/>
      <c r="G1276" s="242"/>
      <c r="H1276" s="242"/>
      <c r="I1276"/>
      <c r="J1276"/>
      <c r="K1276"/>
      <c r="L1276"/>
      <c r="M1276"/>
    </row>
    <row r="1277" spans="1:13">
      <c r="A1277" s="1"/>
      <c r="B1277" s="366"/>
      <c r="C1277" s="2"/>
      <c r="D1277" s="2"/>
      <c r="E1277"/>
      <c r="F1277"/>
      <c r="G1277" s="242"/>
      <c r="H1277" s="242"/>
      <c r="I1277"/>
      <c r="J1277"/>
      <c r="K1277"/>
      <c r="L1277"/>
      <c r="M1277"/>
    </row>
    <row r="1278" spans="1:13">
      <c r="A1278" s="1"/>
      <c r="B1278" s="366"/>
      <c r="C1278" s="2"/>
      <c r="D1278" s="2"/>
      <c r="E1278"/>
      <c r="F1278"/>
      <c r="G1278" s="242"/>
      <c r="H1278" s="242"/>
      <c r="I1278"/>
      <c r="J1278"/>
      <c r="K1278"/>
      <c r="L1278"/>
      <c r="M1278"/>
    </row>
    <row r="1279" spans="1:13">
      <c r="A1279" s="1"/>
      <c r="B1279" s="366"/>
      <c r="C1279" s="2"/>
      <c r="D1279" s="2"/>
      <c r="E1279"/>
      <c r="F1279"/>
      <c r="G1279" s="242"/>
      <c r="H1279" s="242"/>
      <c r="I1279"/>
      <c r="J1279"/>
      <c r="K1279"/>
      <c r="L1279"/>
      <c r="M1279"/>
    </row>
    <row r="1280" spans="1:13">
      <c r="A1280" s="1"/>
      <c r="B1280" s="366"/>
      <c r="C1280" s="2"/>
      <c r="D1280" s="2"/>
      <c r="E1280"/>
      <c r="F1280"/>
      <c r="G1280" s="242"/>
      <c r="H1280" s="242"/>
      <c r="I1280"/>
      <c r="J1280"/>
      <c r="K1280"/>
      <c r="L1280"/>
      <c r="M1280"/>
    </row>
    <row r="1281" spans="1:13">
      <c r="A1281" s="1"/>
      <c r="B1281" s="366"/>
      <c r="C1281" s="2"/>
      <c r="D1281" s="2"/>
      <c r="E1281"/>
      <c r="F1281"/>
      <c r="G1281" s="242"/>
      <c r="H1281" s="242"/>
      <c r="I1281"/>
      <c r="J1281"/>
      <c r="K1281"/>
      <c r="L1281"/>
      <c r="M1281"/>
    </row>
    <row r="1282" spans="1:13">
      <c r="A1282" s="1"/>
      <c r="B1282" s="366"/>
      <c r="C1282" s="2"/>
      <c r="D1282" s="2"/>
      <c r="E1282"/>
      <c r="F1282"/>
      <c r="G1282" s="242"/>
      <c r="H1282" s="242"/>
      <c r="I1282"/>
      <c r="J1282"/>
      <c r="K1282"/>
      <c r="L1282"/>
      <c r="M1282"/>
    </row>
    <row r="1283" spans="1:13">
      <c r="A1283" s="1"/>
      <c r="B1283" s="366"/>
      <c r="C1283" s="2"/>
      <c r="D1283" s="2"/>
      <c r="E1283"/>
      <c r="F1283"/>
      <c r="G1283" s="242"/>
      <c r="H1283" s="242"/>
      <c r="I1283"/>
      <c r="J1283"/>
      <c r="K1283"/>
      <c r="L1283"/>
      <c r="M1283"/>
    </row>
    <row r="1284" spans="1:13">
      <c r="A1284" s="1"/>
      <c r="B1284" s="366"/>
      <c r="C1284" s="2"/>
      <c r="D1284" s="2"/>
      <c r="E1284"/>
      <c r="F1284"/>
      <c r="G1284" s="242"/>
      <c r="H1284" s="242"/>
      <c r="I1284"/>
      <c r="J1284"/>
      <c r="K1284"/>
      <c r="L1284"/>
      <c r="M1284"/>
    </row>
    <row r="1285" spans="1:13">
      <c r="A1285" s="1"/>
      <c r="B1285" s="366"/>
      <c r="C1285" s="2"/>
      <c r="D1285" s="2"/>
      <c r="E1285"/>
      <c r="F1285"/>
      <c r="G1285" s="242"/>
      <c r="H1285" s="242"/>
      <c r="I1285"/>
      <c r="J1285"/>
      <c r="K1285"/>
      <c r="L1285"/>
      <c r="M1285"/>
    </row>
    <row r="1286" spans="1:13">
      <c r="A1286" s="1"/>
      <c r="B1286" s="366"/>
      <c r="C1286" s="2"/>
      <c r="D1286" s="2"/>
      <c r="E1286"/>
      <c r="F1286"/>
      <c r="G1286" s="242"/>
      <c r="H1286" s="242"/>
      <c r="I1286"/>
      <c r="J1286"/>
      <c r="K1286"/>
      <c r="L1286"/>
      <c r="M1286"/>
    </row>
    <row r="1287" spans="1:13">
      <c r="A1287" s="1"/>
      <c r="B1287" s="366"/>
      <c r="C1287" s="2"/>
      <c r="D1287" s="2"/>
      <c r="E1287"/>
      <c r="F1287"/>
      <c r="G1287" s="242"/>
      <c r="H1287" s="242"/>
      <c r="I1287"/>
      <c r="J1287"/>
      <c r="K1287"/>
      <c r="L1287"/>
      <c r="M1287"/>
    </row>
    <row r="1288" spans="1:13">
      <c r="A1288" s="1"/>
      <c r="B1288" s="366"/>
      <c r="C1288" s="2"/>
      <c r="D1288" s="2"/>
      <c r="E1288"/>
      <c r="F1288"/>
      <c r="G1288" s="242"/>
      <c r="H1288" s="242"/>
      <c r="I1288"/>
      <c r="J1288"/>
      <c r="K1288"/>
      <c r="L1288"/>
      <c r="M1288"/>
    </row>
    <row r="1289" spans="1:13">
      <c r="A1289" s="1"/>
      <c r="B1289" s="366"/>
      <c r="C1289" s="2"/>
      <c r="D1289" s="2"/>
      <c r="E1289"/>
      <c r="F1289"/>
      <c r="G1289" s="242"/>
      <c r="H1289" s="242"/>
      <c r="I1289"/>
      <c r="J1289"/>
      <c r="K1289"/>
      <c r="L1289"/>
      <c r="M1289"/>
    </row>
    <row r="1290" spans="1:13">
      <c r="A1290" s="1"/>
      <c r="B1290" s="366"/>
      <c r="C1290" s="2"/>
      <c r="D1290" s="2"/>
      <c r="E1290"/>
      <c r="F1290"/>
      <c r="G1290" s="242"/>
      <c r="H1290" s="242"/>
      <c r="I1290"/>
      <c r="J1290"/>
      <c r="K1290"/>
      <c r="L1290"/>
      <c r="M1290"/>
    </row>
    <row r="1291" spans="1:13">
      <c r="A1291" s="1"/>
      <c r="B1291" s="366"/>
      <c r="C1291" s="2"/>
      <c r="D1291" s="2"/>
      <c r="E1291"/>
      <c r="F1291"/>
      <c r="G1291" s="242"/>
      <c r="H1291" s="242"/>
      <c r="I1291"/>
      <c r="J1291"/>
      <c r="K1291"/>
      <c r="L1291"/>
      <c r="M1291"/>
    </row>
    <row r="1292" spans="1:13">
      <c r="A1292" s="1"/>
      <c r="B1292" s="366"/>
      <c r="C1292" s="2"/>
      <c r="D1292" s="2"/>
      <c r="E1292"/>
      <c r="F1292"/>
      <c r="G1292" s="242"/>
      <c r="H1292" s="242"/>
      <c r="I1292"/>
      <c r="J1292"/>
      <c r="K1292"/>
      <c r="L1292"/>
      <c r="M1292"/>
    </row>
    <row r="1293" spans="1:13">
      <c r="A1293" s="1"/>
      <c r="B1293" s="366"/>
      <c r="C1293" s="2"/>
      <c r="D1293" s="2"/>
      <c r="E1293"/>
      <c r="F1293"/>
      <c r="G1293" s="242"/>
      <c r="H1293" s="242"/>
      <c r="I1293"/>
      <c r="J1293"/>
      <c r="K1293"/>
      <c r="L1293"/>
      <c r="M1293"/>
    </row>
    <row r="1294" spans="1:13">
      <c r="A1294" s="1"/>
      <c r="B1294" s="366"/>
      <c r="C1294" s="2"/>
      <c r="D1294" s="2"/>
      <c r="E1294"/>
      <c r="F1294"/>
      <c r="G1294" s="242"/>
      <c r="H1294" s="242"/>
      <c r="I1294"/>
      <c r="J1294"/>
      <c r="K1294"/>
      <c r="L1294"/>
      <c r="M1294"/>
    </row>
    <row r="1295" spans="1:13">
      <c r="A1295" s="1"/>
      <c r="B1295" s="366"/>
      <c r="C1295" s="2"/>
      <c r="D1295" s="2"/>
      <c r="E1295"/>
      <c r="F1295"/>
      <c r="G1295" s="242"/>
      <c r="H1295" s="242"/>
      <c r="I1295"/>
      <c r="J1295"/>
      <c r="K1295"/>
      <c r="L1295"/>
      <c r="M1295"/>
    </row>
    <row r="1296" spans="1:13">
      <c r="A1296" s="1"/>
      <c r="B1296" s="366"/>
      <c r="C1296" s="2"/>
      <c r="D1296" s="2"/>
      <c r="E1296"/>
      <c r="F1296"/>
      <c r="G1296" s="242"/>
      <c r="H1296" s="242"/>
      <c r="I1296"/>
      <c r="J1296"/>
      <c r="K1296"/>
      <c r="L1296"/>
      <c r="M1296"/>
    </row>
    <row r="1297" spans="1:13">
      <c r="A1297" s="1"/>
      <c r="B1297" s="366"/>
      <c r="C1297" s="2"/>
      <c r="D1297" s="2"/>
      <c r="E1297"/>
      <c r="F1297"/>
      <c r="G1297" s="242"/>
      <c r="H1297" s="242"/>
      <c r="I1297"/>
      <c r="J1297"/>
      <c r="K1297"/>
      <c r="L1297"/>
      <c r="M1297"/>
    </row>
    <row r="1298" spans="1:13">
      <c r="A1298" s="1"/>
      <c r="B1298" s="366"/>
      <c r="C1298" s="2"/>
      <c r="D1298" s="2"/>
      <c r="E1298"/>
      <c r="F1298"/>
      <c r="G1298" s="242"/>
      <c r="H1298" s="242"/>
      <c r="I1298"/>
      <c r="J1298"/>
      <c r="K1298"/>
      <c r="L1298"/>
      <c r="M1298"/>
    </row>
    <row r="1299" spans="1:13">
      <c r="A1299" s="1"/>
      <c r="B1299" s="366"/>
      <c r="C1299" s="2"/>
      <c r="D1299" s="2"/>
      <c r="E1299"/>
      <c r="F1299"/>
      <c r="G1299" s="242"/>
      <c r="H1299" s="242"/>
      <c r="I1299"/>
      <c r="J1299"/>
      <c r="K1299"/>
      <c r="L1299"/>
      <c r="M1299"/>
    </row>
    <row r="1300" spans="1:13">
      <c r="A1300" s="1"/>
      <c r="B1300" s="366"/>
      <c r="C1300" s="2"/>
      <c r="D1300" s="2"/>
      <c r="E1300"/>
      <c r="F1300"/>
      <c r="G1300" s="242"/>
      <c r="H1300" s="242"/>
      <c r="I1300"/>
      <c r="J1300"/>
      <c r="K1300"/>
      <c r="L1300"/>
      <c r="M1300"/>
    </row>
    <row r="1301" spans="1:13">
      <c r="A1301" s="1"/>
      <c r="B1301" s="366"/>
      <c r="C1301" s="2"/>
      <c r="D1301" s="2"/>
      <c r="E1301"/>
      <c r="F1301"/>
      <c r="G1301" s="242"/>
      <c r="H1301" s="242"/>
      <c r="I1301"/>
      <c r="J1301"/>
      <c r="K1301"/>
      <c r="L1301"/>
      <c r="M1301"/>
    </row>
    <row r="1302" spans="1:13">
      <c r="A1302" s="1"/>
      <c r="B1302" s="366"/>
      <c r="C1302" s="2"/>
      <c r="D1302" s="2"/>
      <c r="E1302"/>
      <c r="F1302"/>
      <c r="G1302" s="242"/>
      <c r="H1302" s="242"/>
      <c r="I1302"/>
      <c r="J1302"/>
      <c r="K1302"/>
      <c r="L1302"/>
      <c r="M1302"/>
    </row>
    <row r="1303" spans="1:13">
      <c r="A1303" s="1"/>
      <c r="B1303" s="366"/>
      <c r="C1303" s="2"/>
      <c r="D1303" s="2"/>
      <c r="E1303"/>
      <c r="F1303"/>
      <c r="G1303" s="242"/>
      <c r="H1303" s="242"/>
      <c r="I1303"/>
      <c r="J1303"/>
      <c r="K1303"/>
      <c r="L1303"/>
      <c r="M1303"/>
    </row>
    <row r="1304" spans="1:13">
      <c r="A1304" s="1"/>
      <c r="B1304" s="366"/>
      <c r="C1304" s="2"/>
      <c r="D1304" s="2"/>
      <c r="E1304"/>
      <c r="F1304"/>
      <c r="G1304" s="242"/>
      <c r="H1304" s="242"/>
      <c r="I1304"/>
      <c r="J1304"/>
      <c r="K1304"/>
      <c r="L1304"/>
      <c r="M1304"/>
    </row>
    <row r="1305" spans="1:13">
      <c r="A1305" s="1"/>
      <c r="B1305" s="366"/>
      <c r="C1305" s="2"/>
      <c r="D1305" s="2"/>
      <c r="E1305"/>
      <c r="F1305"/>
      <c r="G1305" s="242"/>
      <c r="H1305" s="242"/>
      <c r="I1305"/>
      <c r="J1305"/>
      <c r="K1305"/>
      <c r="L1305"/>
      <c r="M1305"/>
    </row>
    <row r="1306" spans="1:13">
      <c r="A1306" s="1"/>
      <c r="B1306" s="366"/>
      <c r="C1306" s="2"/>
      <c r="D1306" s="2"/>
      <c r="E1306"/>
      <c r="F1306"/>
      <c r="G1306" s="242"/>
      <c r="H1306" s="242"/>
      <c r="I1306"/>
      <c r="J1306"/>
      <c r="K1306"/>
      <c r="L1306"/>
      <c r="M1306"/>
    </row>
    <row r="1307" spans="1:13">
      <c r="A1307" s="1"/>
      <c r="B1307" s="366"/>
      <c r="C1307" s="2"/>
      <c r="D1307" s="2"/>
      <c r="E1307"/>
      <c r="F1307"/>
      <c r="G1307" s="242"/>
      <c r="H1307" s="242"/>
      <c r="I1307"/>
      <c r="J1307"/>
      <c r="K1307"/>
      <c r="L1307"/>
      <c r="M1307"/>
    </row>
    <row r="1308" spans="1:13">
      <c r="A1308" s="1"/>
      <c r="B1308" s="366"/>
      <c r="C1308" s="2"/>
      <c r="D1308" s="2"/>
      <c r="E1308"/>
      <c r="F1308"/>
      <c r="G1308" s="242"/>
      <c r="H1308" s="242"/>
      <c r="I1308"/>
      <c r="J1308"/>
      <c r="K1308"/>
      <c r="L1308"/>
      <c r="M1308"/>
    </row>
    <row r="1309" spans="1:13">
      <c r="A1309" s="1"/>
      <c r="B1309" s="366"/>
      <c r="C1309" s="2"/>
      <c r="D1309" s="2"/>
      <c r="E1309"/>
      <c r="F1309"/>
      <c r="G1309" s="242"/>
      <c r="H1309" s="242"/>
      <c r="I1309"/>
      <c r="J1309"/>
      <c r="K1309"/>
      <c r="L1309"/>
      <c r="M1309"/>
    </row>
    <row r="1310" spans="1:13">
      <c r="A1310" s="1"/>
      <c r="B1310" s="366"/>
      <c r="C1310" s="2"/>
      <c r="D1310" s="2"/>
      <c r="E1310"/>
      <c r="F1310"/>
      <c r="G1310" s="242"/>
      <c r="H1310" s="242"/>
      <c r="I1310"/>
      <c r="J1310"/>
      <c r="K1310"/>
      <c r="L1310"/>
      <c r="M1310"/>
    </row>
    <row r="1311" spans="1:13">
      <c r="A1311" s="1"/>
      <c r="B1311" s="366"/>
      <c r="C1311" s="2"/>
      <c r="D1311" s="2"/>
      <c r="E1311"/>
      <c r="F1311"/>
      <c r="G1311" s="242"/>
      <c r="H1311" s="242"/>
      <c r="I1311"/>
      <c r="J1311"/>
      <c r="K1311"/>
      <c r="L1311"/>
      <c r="M1311"/>
    </row>
    <row r="1312" spans="1:13">
      <c r="A1312" s="1"/>
      <c r="B1312" s="366"/>
      <c r="C1312" s="2"/>
      <c r="D1312" s="2"/>
      <c r="E1312"/>
      <c r="F1312"/>
      <c r="G1312" s="242"/>
      <c r="H1312" s="242"/>
      <c r="I1312"/>
      <c r="J1312"/>
      <c r="K1312"/>
      <c r="L1312"/>
      <c r="M1312"/>
    </row>
    <row r="1313" spans="1:13">
      <c r="A1313" s="1"/>
      <c r="B1313" s="366"/>
      <c r="C1313" s="2"/>
      <c r="D1313" s="2"/>
      <c r="E1313"/>
      <c r="F1313"/>
      <c r="G1313" s="242"/>
      <c r="H1313" s="242"/>
      <c r="I1313"/>
      <c r="J1313"/>
      <c r="K1313"/>
      <c r="L1313"/>
      <c r="M1313"/>
    </row>
    <row r="1314" spans="1:13">
      <c r="A1314" s="1"/>
      <c r="B1314" s="366"/>
      <c r="C1314" s="2"/>
      <c r="D1314" s="2"/>
      <c r="E1314"/>
      <c r="F1314"/>
      <c r="G1314" s="242"/>
      <c r="H1314" s="242"/>
      <c r="I1314"/>
      <c r="J1314"/>
      <c r="K1314"/>
      <c r="L1314"/>
      <c r="M1314"/>
    </row>
    <row r="1315" spans="1:13">
      <c r="A1315" s="1"/>
      <c r="B1315" s="366"/>
      <c r="C1315" s="2"/>
      <c r="D1315" s="2"/>
      <c r="E1315"/>
      <c r="F1315"/>
      <c r="G1315" s="242"/>
      <c r="H1315" s="242"/>
      <c r="I1315"/>
      <c r="J1315"/>
      <c r="K1315"/>
      <c r="L1315"/>
      <c r="M1315"/>
    </row>
    <row r="1316" spans="1:13">
      <c r="A1316" s="1"/>
      <c r="B1316" s="366"/>
      <c r="C1316" s="2"/>
      <c r="D1316" s="2"/>
      <c r="E1316"/>
      <c r="F1316"/>
      <c r="G1316" s="242"/>
      <c r="H1316" s="242"/>
      <c r="I1316"/>
      <c r="J1316"/>
      <c r="K1316"/>
      <c r="L1316"/>
      <c r="M1316"/>
    </row>
    <row r="1317" spans="1:13">
      <c r="A1317" s="1"/>
      <c r="B1317" s="366"/>
      <c r="C1317" s="2"/>
      <c r="D1317" s="2"/>
      <c r="E1317"/>
      <c r="F1317"/>
      <c r="G1317" s="242"/>
      <c r="H1317" s="242"/>
      <c r="I1317"/>
      <c r="J1317"/>
      <c r="K1317"/>
      <c r="L1317"/>
      <c r="M1317"/>
    </row>
    <row r="1318" spans="1:13">
      <c r="A1318" s="1"/>
      <c r="B1318" s="366"/>
      <c r="C1318" s="2"/>
      <c r="D1318" s="2"/>
      <c r="E1318"/>
      <c r="F1318"/>
      <c r="G1318" s="242"/>
      <c r="H1318" s="242"/>
      <c r="I1318"/>
      <c r="J1318"/>
      <c r="K1318"/>
      <c r="L1318"/>
      <c r="M1318"/>
    </row>
    <row r="1319" spans="1:13">
      <c r="A1319" s="1"/>
      <c r="B1319" s="366"/>
      <c r="C1319" s="2"/>
      <c r="D1319" s="2"/>
      <c r="E1319"/>
      <c r="F1319"/>
      <c r="G1319" s="242"/>
      <c r="H1319" s="242"/>
      <c r="I1319"/>
      <c r="J1319"/>
      <c r="K1319"/>
      <c r="L1319"/>
      <c r="M1319"/>
    </row>
    <row r="1320" spans="1:13">
      <c r="A1320" s="1"/>
      <c r="B1320" s="366"/>
      <c r="C1320" s="2"/>
      <c r="D1320" s="2"/>
      <c r="E1320"/>
      <c r="F1320"/>
      <c r="G1320" s="242"/>
      <c r="H1320" s="242"/>
      <c r="I1320"/>
      <c r="J1320"/>
      <c r="K1320"/>
      <c r="L1320"/>
      <c r="M1320"/>
    </row>
    <row r="1321" spans="1:13">
      <c r="A1321" s="1"/>
      <c r="B1321" s="366"/>
      <c r="C1321" s="2"/>
      <c r="D1321" s="2"/>
      <c r="E1321"/>
      <c r="F1321"/>
      <c r="G1321" s="242"/>
      <c r="H1321" s="242"/>
      <c r="I1321"/>
      <c r="J1321"/>
      <c r="K1321"/>
      <c r="L1321"/>
      <c r="M1321"/>
    </row>
    <row r="1322" spans="1:13">
      <c r="A1322" s="1"/>
      <c r="B1322" s="366"/>
      <c r="C1322" s="2"/>
      <c r="D1322" s="2"/>
      <c r="E1322"/>
      <c r="F1322"/>
      <c r="G1322" s="242"/>
      <c r="H1322" s="242"/>
      <c r="I1322"/>
      <c r="J1322"/>
      <c r="K1322"/>
      <c r="L1322"/>
      <c r="M1322"/>
    </row>
    <row r="1323" spans="1:13">
      <c r="A1323" s="1"/>
      <c r="B1323" s="366"/>
      <c r="C1323" s="2"/>
      <c r="D1323" s="2"/>
      <c r="E1323"/>
      <c r="F1323"/>
      <c r="G1323" s="242"/>
      <c r="H1323" s="242"/>
      <c r="I1323"/>
      <c r="J1323"/>
      <c r="K1323"/>
      <c r="L1323"/>
      <c r="M1323"/>
    </row>
    <row r="1324" spans="1:13">
      <c r="A1324" s="1"/>
      <c r="B1324" s="366"/>
      <c r="C1324" s="2"/>
      <c r="D1324" s="2"/>
      <c r="E1324"/>
      <c r="F1324"/>
      <c r="G1324" s="242"/>
      <c r="H1324" s="242"/>
      <c r="I1324"/>
      <c r="J1324"/>
      <c r="K1324"/>
      <c r="L1324"/>
      <c r="M1324"/>
    </row>
    <row r="1325" spans="1:13">
      <c r="A1325" s="1"/>
      <c r="B1325" s="366"/>
      <c r="C1325" s="2"/>
      <c r="D1325" s="2"/>
      <c r="E1325"/>
      <c r="F1325"/>
      <c r="G1325" s="242"/>
      <c r="H1325" s="242"/>
      <c r="I1325"/>
      <c r="J1325"/>
      <c r="K1325"/>
      <c r="L1325"/>
      <c r="M1325"/>
    </row>
    <row r="1326" spans="1:13">
      <c r="A1326" s="1"/>
      <c r="B1326" s="366"/>
      <c r="C1326" s="2"/>
      <c r="D1326" s="2"/>
      <c r="E1326"/>
      <c r="F1326"/>
      <c r="G1326" s="242"/>
      <c r="H1326" s="242"/>
      <c r="I1326"/>
      <c r="J1326"/>
      <c r="K1326"/>
      <c r="L1326"/>
      <c r="M1326"/>
    </row>
    <row r="1327" spans="1:13">
      <c r="A1327" s="1"/>
      <c r="B1327" s="366"/>
      <c r="C1327" s="2"/>
      <c r="D1327" s="2"/>
      <c r="E1327"/>
      <c r="F1327"/>
      <c r="G1327" s="242"/>
      <c r="H1327" s="242"/>
      <c r="I1327"/>
      <c r="J1327"/>
      <c r="K1327"/>
      <c r="L1327"/>
      <c r="M1327"/>
    </row>
    <row r="1328" spans="1:13">
      <c r="A1328" s="1"/>
      <c r="B1328" s="366"/>
      <c r="C1328" s="2"/>
      <c r="D1328" s="2"/>
      <c r="E1328"/>
      <c r="F1328"/>
      <c r="G1328" s="242"/>
      <c r="H1328" s="242"/>
      <c r="I1328"/>
      <c r="J1328"/>
      <c r="K1328"/>
      <c r="L1328"/>
      <c r="M1328"/>
    </row>
    <row r="1329" spans="1:13">
      <c r="A1329" s="1"/>
      <c r="B1329" s="366"/>
      <c r="C1329" s="2"/>
      <c r="D1329" s="2"/>
      <c r="E1329"/>
      <c r="F1329"/>
      <c r="G1329" s="242"/>
      <c r="H1329" s="242"/>
      <c r="I1329"/>
      <c r="J1329"/>
      <c r="K1329"/>
      <c r="L1329"/>
      <c r="M1329"/>
    </row>
    <row r="1330" spans="1:13">
      <c r="A1330" s="1"/>
      <c r="B1330" s="366"/>
      <c r="C1330" s="2"/>
      <c r="D1330" s="2"/>
      <c r="E1330"/>
      <c r="F1330"/>
      <c r="G1330" s="242"/>
      <c r="H1330" s="242"/>
      <c r="I1330"/>
      <c r="J1330"/>
      <c r="K1330"/>
      <c r="L1330"/>
      <c r="M1330"/>
    </row>
    <row r="1331" spans="1:13">
      <c r="A1331" s="1"/>
      <c r="B1331" s="366"/>
      <c r="C1331" s="2"/>
      <c r="D1331" s="2"/>
      <c r="E1331"/>
      <c r="F1331"/>
      <c r="G1331" s="242"/>
      <c r="H1331" s="242"/>
      <c r="I1331"/>
      <c r="J1331"/>
      <c r="K1331"/>
      <c r="L1331"/>
      <c r="M1331"/>
    </row>
    <row r="1332" spans="1:13">
      <c r="A1332" s="1"/>
      <c r="B1332" s="366"/>
      <c r="C1332" s="2"/>
      <c r="D1332" s="2"/>
      <c r="E1332"/>
      <c r="F1332"/>
      <c r="G1332" s="242"/>
      <c r="H1332" s="242"/>
      <c r="I1332"/>
      <c r="J1332"/>
      <c r="K1332"/>
      <c r="L1332"/>
      <c r="M1332"/>
    </row>
    <row r="1333" spans="1:13">
      <c r="A1333" s="1"/>
      <c r="B1333" s="366"/>
      <c r="C1333" s="2"/>
      <c r="D1333" s="2"/>
      <c r="E1333"/>
      <c r="F1333"/>
      <c r="G1333" s="242"/>
      <c r="H1333" s="242"/>
      <c r="I1333"/>
      <c r="J1333"/>
      <c r="K1333"/>
      <c r="L1333"/>
      <c r="M1333"/>
    </row>
    <row r="1334" spans="1:13">
      <c r="A1334" s="1"/>
      <c r="B1334" s="366"/>
      <c r="C1334" s="2"/>
      <c r="D1334" s="2"/>
      <c r="E1334"/>
      <c r="F1334"/>
      <c r="G1334" s="242"/>
      <c r="H1334" s="242"/>
      <c r="I1334"/>
      <c r="J1334"/>
      <c r="K1334"/>
      <c r="L1334"/>
      <c r="M1334"/>
    </row>
    <row r="1335" spans="1:13">
      <c r="A1335" s="1"/>
      <c r="B1335" s="366"/>
      <c r="C1335" s="2"/>
      <c r="D1335" s="2"/>
      <c r="E1335"/>
      <c r="F1335"/>
      <c r="G1335" s="242"/>
      <c r="H1335" s="242"/>
      <c r="I1335"/>
      <c r="J1335"/>
      <c r="K1335"/>
      <c r="L1335"/>
      <c r="M1335"/>
    </row>
    <row r="1336" spans="1:13">
      <c r="A1336" s="1"/>
      <c r="B1336" s="366"/>
      <c r="C1336" s="2"/>
      <c r="D1336" s="2"/>
      <c r="E1336"/>
      <c r="F1336"/>
      <c r="G1336" s="242"/>
      <c r="H1336" s="242"/>
      <c r="I1336"/>
      <c r="J1336"/>
      <c r="K1336"/>
      <c r="L1336"/>
      <c r="M1336"/>
    </row>
    <row r="1337" spans="1:13">
      <c r="A1337" s="1"/>
      <c r="B1337" s="366"/>
      <c r="C1337" s="2"/>
      <c r="D1337" s="2"/>
      <c r="E1337"/>
      <c r="F1337"/>
      <c r="G1337" s="242"/>
      <c r="H1337" s="242"/>
      <c r="I1337"/>
      <c r="J1337"/>
      <c r="K1337"/>
      <c r="L1337"/>
      <c r="M1337"/>
    </row>
    <row r="1338" spans="1:13">
      <c r="A1338" s="1"/>
      <c r="B1338" s="366"/>
      <c r="C1338" s="2"/>
      <c r="D1338" s="2"/>
      <c r="E1338"/>
      <c r="F1338"/>
      <c r="G1338" s="242"/>
      <c r="H1338" s="242"/>
      <c r="I1338"/>
      <c r="J1338"/>
      <c r="K1338"/>
      <c r="L1338"/>
      <c r="M1338"/>
    </row>
    <row r="1339" spans="1:13">
      <c r="A1339" s="1"/>
      <c r="B1339" s="366"/>
      <c r="C1339" s="2"/>
      <c r="D1339" s="2"/>
      <c r="E1339"/>
      <c r="F1339"/>
      <c r="G1339" s="242"/>
      <c r="H1339" s="242"/>
      <c r="I1339"/>
      <c r="J1339"/>
      <c r="K1339"/>
      <c r="L1339"/>
      <c r="M1339"/>
    </row>
    <row r="1340" spans="1:13">
      <c r="A1340" s="1"/>
      <c r="B1340" s="366"/>
      <c r="C1340" s="2"/>
      <c r="D1340" s="2"/>
      <c r="E1340"/>
      <c r="F1340"/>
      <c r="G1340" s="242"/>
      <c r="H1340" s="242"/>
      <c r="I1340"/>
      <c r="J1340"/>
      <c r="K1340"/>
      <c r="L1340"/>
      <c r="M1340"/>
    </row>
    <row r="1341" spans="1:13">
      <c r="A1341" s="1"/>
      <c r="B1341" s="366"/>
      <c r="C1341" s="2"/>
      <c r="D1341" s="2"/>
      <c r="E1341"/>
      <c r="F1341"/>
      <c r="G1341" s="242"/>
      <c r="H1341" s="242"/>
      <c r="I1341"/>
      <c r="J1341"/>
      <c r="K1341"/>
      <c r="L1341"/>
      <c r="M1341"/>
    </row>
    <row r="1342" spans="1:13">
      <c r="A1342" s="1"/>
      <c r="B1342" s="366"/>
      <c r="C1342" s="2"/>
      <c r="D1342" s="2"/>
      <c r="E1342"/>
      <c r="F1342"/>
      <c r="G1342" s="242"/>
      <c r="H1342" s="242"/>
      <c r="I1342"/>
      <c r="J1342"/>
      <c r="K1342"/>
      <c r="L1342"/>
      <c r="M1342"/>
    </row>
    <row r="1343" spans="1:13">
      <c r="A1343" s="1"/>
      <c r="B1343" s="366"/>
      <c r="C1343" s="2"/>
      <c r="D1343" s="2"/>
      <c r="E1343"/>
      <c r="F1343"/>
      <c r="G1343" s="242"/>
      <c r="H1343" s="242"/>
      <c r="I1343"/>
      <c r="J1343"/>
      <c r="K1343"/>
      <c r="L1343"/>
      <c r="M1343"/>
    </row>
    <row r="1344" spans="1:13">
      <c r="A1344" s="1"/>
      <c r="B1344" s="366"/>
      <c r="C1344" s="2"/>
      <c r="D1344" s="2"/>
      <c r="E1344"/>
      <c r="F1344"/>
      <c r="G1344" s="242"/>
      <c r="H1344" s="242"/>
      <c r="I1344"/>
      <c r="J1344"/>
      <c r="K1344"/>
      <c r="L1344"/>
      <c r="M1344"/>
    </row>
    <row r="1345" spans="1:13">
      <c r="A1345" s="1"/>
      <c r="B1345" s="366"/>
      <c r="C1345" s="2"/>
      <c r="D1345" s="2"/>
      <c r="E1345"/>
      <c r="F1345"/>
      <c r="G1345" s="242"/>
      <c r="H1345" s="242"/>
      <c r="I1345"/>
      <c r="J1345"/>
      <c r="K1345"/>
      <c r="L1345"/>
      <c r="M1345"/>
    </row>
    <row r="1346" spans="1:13">
      <c r="A1346" s="1"/>
      <c r="B1346" s="366"/>
      <c r="C1346" s="2"/>
      <c r="D1346" s="2"/>
      <c r="E1346"/>
      <c r="F1346"/>
      <c r="G1346" s="242"/>
      <c r="H1346" s="242"/>
      <c r="I1346"/>
      <c r="J1346"/>
      <c r="K1346"/>
      <c r="L1346"/>
      <c r="M1346"/>
    </row>
    <row r="1347" spans="1:13">
      <c r="A1347" s="1"/>
      <c r="B1347" s="366"/>
      <c r="C1347" s="2"/>
      <c r="D1347" s="2"/>
      <c r="E1347"/>
      <c r="F1347"/>
      <c r="G1347" s="242"/>
      <c r="H1347" s="242"/>
      <c r="I1347"/>
      <c r="J1347"/>
      <c r="K1347"/>
      <c r="L1347"/>
      <c r="M1347"/>
    </row>
    <row r="1348" spans="1:13">
      <c r="A1348" s="1"/>
      <c r="B1348" s="366"/>
      <c r="C1348" s="2"/>
      <c r="D1348" s="2"/>
      <c r="E1348"/>
      <c r="F1348"/>
      <c r="G1348" s="242"/>
      <c r="H1348" s="242"/>
      <c r="I1348"/>
      <c r="J1348"/>
      <c r="K1348"/>
      <c r="L1348"/>
      <c r="M1348"/>
    </row>
    <row r="1349" spans="1:13">
      <c r="A1349" s="1"/>
      <c r="B1349" s="366"/>
      <c r="C1349" s="2"/>
      <c r="D1349" s="2"/>
      <c r="E1349"/>
      <c r="F1349"/>
      <c r="G1349" s="242"/>
      <c r="H1349" s="242"/>
      <c r="I1349"/>
      <c r="J1349"/>
      <c r="K1349"/>
      <c r="L1349"/>
      <c r="M1349"/>
    </row>
    <row r="1350" spans="1:13">
      <c r="A1350" s="1"/>
      <c r="B1350" s="366"/>
      <c r="C1350" s="2"/>
      <c r="D1350" s="2"/>
      <c r="E1350"/>
      <c r="F1350"/>
      <c r="G1350" s="242"/>
      <c r="H1350" s="242"/>
      <c r="I1350"/>
      <c r="J1350"/>
      <c r="K1350"/>
      <c r="L1350"/>
      <c r="M1350"/>
    </row>
    <row r="1351" spans="1:13">
      <c r="A1351" s="1"/>
      <c r="B1351" s="366"/>
      <c r="C1351" s="2"/>
      <c r="D1351" s="2"/>
      <c r="E1351"/>
      <c r="F1351"/>
      <c r="G1351" s="242"/>
      <c r="H1351" s="242"/>
      <c r="I1351"/>
      <c r="J1351"/>
      <c r="K1351"/>
      <c r="L1351"/>
      <c r="M1351"/>
    </row>
    <row r="1352" spans="1:13">
      <c r="A1352" s="1"/>
      <c r="B1352" s="366"/>
      <c r="C1352" s="2"/>
      <c r="D1352" s="2"/>
      <c r="E1352"/>
      <c r="F1352"/>
      <c r="G1352" s="242"/>
      <c r="H1352" s="242"/>
      <c r="I1352"/>
      <c r="J1352"/>
      <c r="K1352"/>
      <c r="L1352"/>
      <c r="M1352"/>
    </row>
    <row r="1353" spans="1:13">
      <c r="A1353" s="1"/>
      <c r="B1353" s="366"/>
      <c r="C1353" s="2"/>
      <c r="D1353" s="2"/>
      <c r="E1353"/>
      <c r="F1353"/>
      <c r="G1353" s="242"/>
      <c r="H1353" s="242"/>
      <c r="I1353"/>
      <c r="J1353"/>
      <c r="K1353"/>
      <c r="L1353"/>
      <c r="M1353"/>
    </row>
    <row r="1354" spans="1:13">
      <c r="A1354" s="1"/>
      <c r="B1354" s="366"/>
      <c r="C1354" s="2"/>
      <c r="D1354" s="2"/>
      <c r="E1354"/>
      <c r="F1354"/>
      <c r="G1354" s="242"/>
      <c r="H1354" s="242"/>
      <c r="I1354"/>
      <c r="J1354"/>
      <c r="K1354"/>
      <c r="L1354"/>
      <c r="M1354"/>
    </row>
    <row r="1355" spans="1:13">
      <c r="A1355" s="1"/>
      <c r="B1355" s="366"/>
      <c r="C1355" s="2"/>
      <c r="D1355" s="2"/>
      <c r="E1355"/>
      <c r="F1355"/>
      <c r="G1355" s="242"/>
      <c r="H1355" s="242"/>
      <c r="I1355"/>
      <c r="J1355"/>
      <c r="K1355"/>
      <c r="L1355"/>
      <c r="M1355"/>
    </row>
    <row r="1356" spans="1:13">
      <c r="A1356" s="1"/>
      <c r="B1356" s="366"/>
      <c r="C1356" s="2"/>
      <c r="D1356" s="2"/>
      <c r="E1356"/>
      <c r="F1356"/>
      <c r="G1356" s="242"/>
      <c r="H1356" s="242"/>
      <c r="I1356"/>
      <c r="J1356"/>
      <c r="K1356"/>
      <c r="L1356"/>
      <c r="M1356"/>
    </row>
    <row r="1357" spans="1:13">
      <c r="A1357" s="1"/>
      <c r="B1357" s="366"/>
      <c r="C1357" s="2"/>
      <c r="D1357" s="2"/>
      <c r="E1357"/>
      <c r="F1357"/>
      <c r="G1357" s="242"/>
      <c r="H1357" s="242"/>
      <c r="I1357"/>
      <c r="J1357"/>
      <c r="K1357"/>
      <c r="L1357"/>
      <c r="M1357"/>
    </row>
    <row r="1358" spans="1:13">
      <c r="A1358" s="1"/>
      <c r="B1358" s="366"/>
      <c r="C1358" s="2"/>
      <c r="D1358" s="2"/>
      <c r="E1358"/>
      <c r="F1358"/>
      <c r="G1358" s="242"/>
      <c r="H1358" s="242"/>
      <c r="I1358"/>
      <c r="J1358"/>
      <c r="K1358"/>
      <c r="L1358"/>
      <c r="M1358"/>
    </row>
    <row r="1359" spans="1:13">
      <c r="A1359" s="1"/>
      <c r="B1359" s="366"/>
      <c r="C1359" s="2"/>
      <c r="D1359" s="2"/>
      <c r="E1359"/>
      <c r="F1359"/>
      <c r="G1359" s="242"/>
      <c r="H1359" s="242"/>
      <c r="I1359"/>
      <c r="J1359"/>
      <c r="K1359"/>
      <c r="L1359"/>
      <c r="M1359"/>
    </row>
    <row r="1360" spans="1:13">
      <c r="A1360" s="1"/>
      <c r="B1360" s="366"/>
      <c r="C1360" s="2"/>
      <c r="D1360" s="2"/>
      <c r="E1360"/>
      <c r="F1360"/>
      <c r="G1360" s="242"/>
      <c r="H1360" s="242"/>
      <c r="I1360"/>
      <c r="J1360"/>
      <c r="K1360"/>
      <c r="L1360"/>
      <c r="M1360"/>
    </row>
    <row r="1361" spans="1:13">
      <c r="A1361" s="1"/>
      <c r="B1361" s="366"/>
      <c r="C1361" s="2"/>
      <c r="D1361" s="2"/>
      <c r="E1361"/>
      <c r="F1361"/>
      <c r="G1361" s="242"/>
      <c r="H1361" s="242"/>
      <c r="I1361"/>
      <c r="J1361"/>
      <c r="K1361"/>
      <c r="L1361"/>
      <c r="M1361"/>
    </row>
    <row r="1362" spans="1:13">
      <c r="A1362" s="1"/>
      <c r="B1362" s="366"/>
      <c r="C1362" s="2"/>
      <c r="D1362" s="2"/>
      <c r="E1362"/>
      <c r="F1362"/>
      <c r="G1362" s="242"/>
      <c r="H1362" s="242"/>
      <c r="I1362"/>
      <c r="J1362"/>
      <c r="K1362"/>
      <c r="L1362"/>
      <c r="M1362"/>
    </row>
    <row r="1363" spans="1:13">
      <c r="A1363" s="1"/>
      <c r="B1363" s="366"/>
      <c r="C1363" s="2"/>
      <c r="D1363" s="2"/>
      <c r="E1363"/>
      <c r="F1363"/>
      <c r="G1363" s="242"/>
      <c r="H1363" s="242"/>
      <c r="I1363"/>
      <c r="J1363"/>
      <c r="K1363"/>
      <c r="L1363"/>
      <c r="M1363"/>
    </row>
    <row r="1364" spans="1:13">
      <c r="A1364" s="1"/>
      <c r="B1364" s="366"/>
      <c r="C1364" s="2"/>
      <c r="D1364" s="2"/>
      <c r="E1364"/>
      <c r="F1364"/>
      <c r="G1364" s="242"/>
      <c r="H1364" s="242"/>
      <c r="I1364"/>
      <c r="J1364"/>
      <c r="K1364"/>
      <c r="L1364"/>
      <c r="M1364"/>
    </row>
    <row r="1365" spans="1:13">
      <c r="A1365" s="1"/>
      <c r="B1365" s="366"/>
      <c r="C1365" s="2"/>
      <c r="D1365" s="2"/>
      <c r="E1365"/>
      <c r="F1365"/>
      <c r="G1365" s="242"/>
      <c r="H1365" s="242"/>
      <c r="I1365"/>
      <c r="J1365"/>
      <c r="K1365"/>
      <c r="L1365"/>
      <c r="M1365"/>
    </row>
    <row r="1366" spans="1:13">
      <c r="A1366" s="1"/>
      <c r="B1366" s="366"/>
      <c r="C1366" s="2"/>
      <c r="D1366" s="2"/>
      <c r="E1366"/>
      <c r="F1366"/>
      <c r="G1366" s="242"/>
      <c r="H1366" s="242"/>
      <c r="I1366"/>
      <c r="J1366"/>
      <c r="K1366"/>
      <c r="L1366"/>
      <c r="M1366"/>
    </row>
    <row r="1367" spans="1:13">
      <c r="A1367" s="1"/>
      <c r="B1367" s="366"/>
      <c r="C1367" s="2"/>
      <c r="D1367" s="2"/>
      <c r="E1367"/>
      <c r="F1367"/>
      <c r="G1367" s="242"/>
      <c r="H1367" s="242"/>
      <c r="I1367"/>
      <c r="J1367"/>
      <c r="K1367"/>
      <c r="L1367"/>
      <c r="M1367"/>
    </row>
    <row r="1368" spans="1:13">
      <c r="A1368" s="1"/>
      <c r="B1368" s="366"/>
      <c r="C1368" s="2"/>
      <c r="D1368" s="2"/>
      <c r="E1368"/>
      <c r="F1368"/>
      <c r="G1368" s="242"/>
      <c r="H1368" s="242"/>
      <c r="I1368"/>
      <c r="J1368"/>
      <c r="K1368"/>
      <c r="L1368"/>
      <c r="M1368"/>
    </row>
    <row r="1369" spans="1:13">
      <c r="A1369" s="1"/>
      <c r="B1369" s="366"/>
      <c r="C1369" s="2"/>
      <c r="D1369" s="2"/>
      <c r="E1369"/>
      <c r="F1369"/>
      <c r="G1369" s="242"/>
      <c r="H1369" s="242"/>
      <c r="I1369"/>
      <c r="J1369"/>
      <c r="K1369"/>
      <c r="L1369"/>
      <c r="M1369"/>
    </row>
    <row r="1370" spans="1:13">
      <c r="A1370" s="1"/>
      <c r="B1370" s="366"/>
      <c r="C1370" s="2"/>
      <c r="D1370" s="2"/>
      <c r="E1370"/>
      <c r="F1370"/>
      <c r="G1370" s="242"/>
      <c r="H1370" s="242"/>
      <c r="I1370"/>
      <c r="J1370"/>
      <c r="K1370"/>
      <c r="L1370"/>
      <c r="M1370"/>
    </row>
    <row r="1371" spans="1:13">
      <c r="A1371" s="1"/>
      <c r="B1371" s="366"/>
      <c r="C1371" s="2"/>
      <c r="D1371" s="2"/>
      <c r="E1371"/>
      <c r="F1371"/>
      <c r="G1371" s="242"/>
      <c r="H1371" s="242"/>
      <c r="I1371"/>
      <c r="J1371"/>
      <c r="K1371"/>
      <c r="L1371"/>
      <c r="M1371"/>
    </row>
    <row r="1372" spans="1:13">
      <c r="A1372" s="1"/>
      <c r="B1372" s="366"/>
      <c r="C1372" s="2"/>
      <c r="D1372" s="2"/>
      <c r="E1372"/>
      <c r="F1372"/>
      <c r="G1372" s="242"/>
      <c r="H1372" s="242"/>
      <c r="I1372"/>
      <c r="J1372"/>
      <c r="K1372"/>
      <c r="L1372"/>
      <c r="M1372"/>
    </row>
    <row r="1373" spans="1:13">
      <c r="A1373" s="1"/>
      <c r="B1373" s="366"/>
      <c r="C1373" s="2"/>
      <c r="D1373" s="2"/>
      <c r="E1373"/>
      <c r="F1373"/>
      <c r="G1373" s="242"/>
      <c r="H1373" s="242"/>
      <c r="I1373"/>
      <c r="J1373"/>
      <c r="K1373"/>
      <c r="L1373"/>
      <c r="M1373"/>
    </row>
    <row r="1374" spans="1:13">
      <c r="A1374" s="1"/>
      <c r="B1374" s="366"/>
      <c r="C1374" s="2"/>
      <c r="D1374" s="2"/>
      <c r="E1374"/>
      <c r="F1374"/>
      <c r="G1374" s="242"/>
      <c r="H1374" s="242"/>
      <c r="I1374"/>
      <c r="J1374"/>
      <c r="K1374"/>
      <c r="L1374"/>
      <c r="M1374"/>
    </row>
    <row r="1375" spans="1:13">
      <c r="A1375" s="1"/>
      <c r="B1375" s="366"/>
      <c r="C1375" s="2"/>
      <c r="D1375" s="2"/>
      <c r="E1375"/>
      <c r="F1375"/>
      <c r="G1375" s="242"/>
      <c r="H1375" s="242"/>
      <c r="I1375"/>
      <c r="J1375"/>
      <c r="K1375"/>
      <c r="L1375"/>
      <c r="M1375"/>
    </row>
    <row r="1376" spans="1:13">
      <c r="A1376" s="1"/>
      <c r="B1376" s="366"/>
      <c r="C1376" s="2"/>
      <c r="D1376" s="2"/>
      <c r="E1376"/>
      <c r="F1376"/>
      <c r="G1376" s="242"/>
      <c r="H1376" s="242"/>
      <c r="I1376"/>
      <c r="J1376"/>
      <c r="K1376"/>
      <c r="L1376"/>
      <c r="M1376"/>
    </row>
    <row r="1377" spans="1:13">
      <c r="A1377" s="1"/>
      <c r="B1377" s="366"/>
      <c r="C1377" s="2"/>
      <c r="D1377" s="2"/>
      <c r="E1377"/>
      <c r="F1377"/>
      <c r="G1377" s="242"/>
      <c r="H1377" s="242"/>
      <c r="I1377"/>
      <c r="J1377"/>
      <c r="K1377"/>
      <c r="L1377"/>
      <c r="M1377"/>
    </row>
    <row r="1378" spans="1:13">
      <c r="A1378" s="1"/>
      <c r="B1378" s="366"/>
      <c r="C1378" s="2"/>
      <c r="D1378" s="2"/>
      <c r="E1378"/>
      <c r="F1378"/>
      <c r="G1378" s="242"/>
      <c r="H1378" s="242"/>
      <c r="I1378"/>
      <c r="J1378"/>
      <c r="K1378"/>
      <c r="L1378"/>
      <c r="M1378"/>
    </row>
    <row r="1379" spans="1:13">
      <c r="A1379" s="1"/>
      <c r="B1379" s="366"/>
      <c r="C1379" s="2"/>
      <c r="D1379" s="2"/>
      <c r="E1379"/>
      <c r="F1379"/>
      <c r="G1379" s="242"/>
      <c r="H1379" s="242"/>
      <c r="I1379"/>
      <c r="J1379"/>
      <c r="K1379"/>
      <c r="L1379"/>
      <c r="M1379"/>
    </row>
    <row r="1380" spans="1:13">
      <c r="A1380" s="1"/>
      <c r="B1380" s="366"/>
      <c r="C1380" s="2"/>
      <c r="D1380" s="2"/>
      <c r="E1380"/>
      <c r="F1380"/>
      <c r="G1380" s="242"/>
      <c r="H1380" s="242"/>
      <c r="I1380"/>
      <c r="J1380"/>
      <c r="K1380"/>
      <c r="L1380"/>
      <c r="M1380"/>
    </row>
    <row r="1381" spans="1:13">
      <c r="A1381" s="1"/>
      <c r="B1381" s="366"/>
      <c r="C1381" s="2"/>
      <c r="D1381" s="2"/>
      <c r="E1381"/>
      <c r="F1381"/>
      <c r="G1381" s="242"/>
      <c r="H1381" s="242"/>
      <c r="I1381"/>
      <c r="J1381"/>
      <c r="K1381"/>
      <c r="L1381"/>
      <c r="M1381"/>
    </row>
    <row r="1382" spans="1:13">
      <c r="A1382" s="1"/>
      <c r="B1382" s="366"/>
      <c r="C1382" s="2"/>
      <c r="D1382" s="2"/>
      <c r="E1382"/>
      <c r="F1382"/>
      <c r="G1382" s="242"/>
      <c r="H1382" s="242"/>
      <c r="I1382"/>
      <c r="J1382"/>
      <c r="K1382"/>
      <c r="L1382"/>
      <c r="M1382"/>
    </row>
    <row r="1383" spans="1:13">
      <c r="A1383" s="1"/>
      <c r="B1383" s="366"/>
      <c r="C1383" s="2"/>
      <c r="D1383" s="2"/>
      <c r="E1383"/>
      <c r="F1383"/>
      <c r="G1383" s="242"/>
      <c r="H1383" s="242"/>
      <c r="I1383"/>
      <c r="J1383"/>
      <c r="K1383"/>
      <c r="L1383"/>
      <c r="M1383"/>
    </row>
    <row r="1384" spans="1:13">
      <c r="A1384" s="1"/>
      <c r="B1384" s="366"/>
      <c r="C1384" s="2"/>
      <c r="D1384" s="2"/>
      <c r="E1384"/>
      <c r="F1384"/>
      <c r="G1384" s="242"/>
      <c r="H1384" s="242"/>
      <c r="I1384"/>
      <c r="J1384"/>
      <c r="K1384"/>
      <c r="L1384"/>
      <c r="M1384"/>
    </row>
    <row r="1385" spans="1:13">
      <c r="A1385" s="1"/>
      <c r="B1385" s="366"/>
      <c r="C1385" s="2"/>
      <c r="D1385" s="2"/>
      <c r="E1385"/>
      <c r="F1385"/>
      <c r="G1385" s="242"/>
      <c r="H1385" s="242"/>
      <c r="I1385"/>
      <c r="J1385"/>
      <c r="K1385"/>
      <c r="L1385"/>
      <c r="M1385"/>
    </row>
    <row r="1386" spans="1:13">
      <c r="A1386" s="1"/>
      <c r="B1386" s="366"/>
      <c r="C1386" s="2"/>
      <c r="D1386" s="2"/>
      <c r="E1386"/>
      <c r="F1386"/>
      <c r="G1386" s="242"/>
      <c r="H1386" s="242"/>
      <c r="I1386"/>
      <c r="J1386"/>
      <c r="K1386"/>
      <c r="L1386"/>
      <c r="M1386"/>
    </row>
    <row r="1387" spans="1:13">
      <c r="A1387" s="1"/>
      <c r="B1387" s="366"/>
      <c r="C1387" s="2"/>
      <c r="D1387" s="2"/>
      <c r="E1387"/>
      <c r="F1387"/>
      <c r="G1387" s="242"/>
      <c r="H1387" s="242"/>
      <c r="I1387"/>
      <c r="J1387"/>
      <c r="K1387"/>
      <c r="L1387"/>
      <c r="M1387"/>
    </row>
    <row r="1388" spans="1:13">
      <c r="A1388" s="1"/>
      <c r="B1388" s="366"/>
      <c r="C1388" s="2"/>
      <c r="D1388" s="2"/>
      <c r="E1388"/>
      <c r="F1388"/>
      <c r="G1388" s="242"/>
      <c r="H1388" s="242"/>
      <c r="I1388"/>
      <c r="J1388"/>
      <c r="K1388"/>
      <c r="L1388"/>
      <c r="M1388"/>
    </row>
    <row r="1389" spans="1:13">
      <c r="A1389" s="1"/>
      <c r="B1389" s="366"/>
      <c r="C1389" s="2"/>
      <c r="D1389" s="2"/>
      <c r="E1389"/>
      <c r="F1389"/>
      <c r="G1389" s="242"/>
      <c r="H1389" s="242"/>
      <c r="I1389"/>
      <c r="J1389"/>
      <c r="K1389"/>
      <c r="L1389"/>
      <c r="M1389"/>
    </row>
    <row r="1390" spans="1:13">
      <c r="A1390" s="1"/>
      <c r="B1390" s="366"/>
      <c r="C1390" s="2"/>
      <c r="D1390" s="2"/>
      <c r="E1390"/>
      <c r="F1390"/>
      <c r="G1390" s="242"/>
      <c r="H1390" s="242"/>
      <c r="I1390"/>
      <c r="J1390"/>
      <c r="K1390"/>
      <c r="L1390"/>
      <c r="M1390"/>
    </row>
    <row r="1391" spans="1:13">
      <c r="A1391" s="1"/>
      <c r="B1391" s="366"/>
      <c r="C1391" s="2"/>
      <c r="D1391" s="2"/>
      <c r="E1391"/>
      <c r="F1391"/>
      <c r="G1391" s="242"/>
      <c r="H1391" s="242"/>
      <c r="I1391"/>
      <c r="J1391"/>
      <c r="K1391"/>
      <c r="L1391"/>
      <c r="M1391"/>
    </row>
    <row r="1392" spans="1:13">
      <c r="A1392" s="1"/>
      <c r="B1392" s="366"/>
      <c r="C1392" s="2"/>
      <c r="D1392" s="2"/>
      <c r="E1392"/>
      <c r="F1392"/>
      <c r="G1392" s="242"/>
      <c r="H1392" s="242"/>
      <c r="I1392"/>
      <c r="J1392"/>
      <c r="K1392"/>
      <c r="L1392"/>
      <c r="M1392"/>
    </row>
    <row r="1393" spans="1:13">
      <c r="A1393" s="1"/>
      <c r="B1393" s="366"/>
      <c r="C1393" s="2"/>
      <c r="D1393" s="2"/>
      <c r="E1393"/>
      <c r="F1393"/>
      <c r="G1393" s="242"/>
      <c r="H1393" s="242"/>
      <c r="I1393"/>
      <c r="J1393"/>
      <c r="K1393"/>
      <c r="L1393"/>
      <c r="M1393"/>
    </row>
    <row r="1394" spans="1:13">
      <c r="A1394" s="1"/>
      <c r="B1394" s="366"/>
      <c r="C1394" s="2"/>
      <c r="D1394" s="2"/>
      <c r="E1394"/>
      <c r="F1394"/>
      <c r="G1394" s="242"/>
      <c r="H1394" s="242"/>
      <c r="I1394"/>
      <c r="J1394"/>
      <c r="K1394"/>
      <c r="L1394"/>
      <c r="M1394"/>
    </row>
    <row r="1395" spans="1:13">
      <c r="A1395" s="1"/>
      <c r="B1395" s="366"/>
      <c r="C1395" s="2"/>
      <c r="D1395" s="2"/>
      <c r="E1395"/>
      <c r="F1395"/>
      <c r="G1395" s="242"/>
      <c r="H1395" s="242"/>
      <c r="I1395"/>
      <c r="J1395"/>
      <c r="K1395"/>
      <c r="L1395"/>
      <c r="M1395"/>
    </row>
    <row r="1396" spans="1:13">
      <c r="A1396" s="1"/>
      <c r="B1396" s="366"/>
      <c r="C1396" s="2"/>
      <c r="D1396" s="2"/>
      <c r="E1396"/>
      <c r="F1396"/>
      <c r="G1396" s="242"/>
      <c r="H1396" s="242"/>
      <c r="I1396"/>
      <c r="J1396"/>
      <c r="K1396"/>
      <c r="L1396"/>
      <c r="M1396"/>
    </row>
    <row r="1397" spans="1:13">
      <c r="A1397" s="1"/>
      <c r="B1397" s="366"/>
      <c r="C1397" s="2"/>
      <c r="D1397" s="2"/>
      <c r="E1397"/>
      <c r="F1397"/>
      <c r="G1397" s="242"/>
      <c r="H1397" s="242"/>
      <c r="I1397"/>
      <c r="J1397"/>
      <c r="K1397"/>
      <c r="L1397"/>
      <c r="M1397"/>
    </row>
    <row r="1398" spans="1:13">
      <c r="A1398" s="1"/>
      <c r="B1398" s="366"/>
      <c r="C1398" s="2"/>
      <c r="D1398" s="2"/>
      <c r="E1398"/>
      <c r="F1398"/>
      <c r="G1398" s="242"/>
      <c r="H1398" s="242"/>
      <c r="I1398"/>
      <c r="J1398"/>
      <c r="K1398"/>
      <c r="L1398"/>
      <c r="M1398"/>
    </row>
    <row r="1399" spans="1:13">
      <c r="A1399" s="1"/>
      <c r="B1399" s="366"/>
      <c r="C1399" s="2"/>
      <c r="D1399" s="2"/>
      <c r="E1399"/>
      <c r="F1399"/>
      <c r="G1399" s="242"/>
      <c r="H1399" s="242"/>
      <c r="I1399"/>
      <c r="J1399"/>
      <c r="K1399"/>
      <c r="L1399"/>
      <c r="M1399"/>
    </row>
    <row r="1400" spans="1:13">
      <c r="A1400" s="1"/>
      <c r="B1400" s="366"/>
      <c r="C1400" s="2"/>
      <c r="D1400" s="2"/>
      <c r="E1400"/>
      <c r="F1400"/>
      <c r="G1400" s="242"/>
      <c r="H1400" s="242"/>
      <c r="I1400"/>
      <c r="J1400"/>
      <c r="K1400"/>
      <c r="L1400"/>
      <c r="M1400"/>
    </row>
    <row r="1401" spans="1:13">
      <c r="A1401" s="1"/>
      <c r="B1401" s="366"/>
      <c r="C1401" s="2"/>
      <c r="D1401" s="2"/>
      <c r="E1401"/>
      <c r="F1401"/>
      <c r="G1401" s="242"/>
      <c r="H1401" s="242"/>
      <c r="I1401"/>
      <c r="J1401"/>
      <c r="K1401"/>
      <c r="L1401"/>
      <c r="M1401"/>
    </row>
    <row r="1402" spans="1:13">
      <c r="A1402" s="1"/>
      <c r="B1402" s="366"/>
      <c r="C1402" s="2"/>
      <c r="D1402" s="2"/>
      <c r="E1402"/>
      <c r="F1402"/>
      <c r="G1402" s="242"/>
      <c r="H1402" s="242"/>
      <c r="I1402"/>
      <c r="J1402"/>
      <c r="K1402"/>
      <c r="L1402"/>
      <c r="M1402"/>
    </row>
    <row r="1403" spans="1:13">
      <c r="A1403" s="1"/>
      <c r="B1403" s="366"/>
      <c r="C1403" s="2"/>
      <c r="D1403" s="2"/>
      <c r="E1403"/>
      <c r="F1403"/>
      <c r="G1403" s="242"/>
      <c r="H1403" s="242"/>
      <c r="I1403"/>
      <c r="J1403"/>
      <c r="K1403"/>
      <c r="L1403"/>
      <c r="M1403"/>
    </row>
    <row r="1404" spans="1:13">
      <c r="A1404" s="1"/>
      <c r="B1404" s="366"/>
      <c r="C1404" s="2"/>
      <c r="D1404" s="2"/>
      <c r="E1404"/>
      <c r="F1404"/>
      <c r="G1404" s="242"/>
      <c r="H1404" s="242"/>
      <c r="I1404"/>
      <c r="J1404"/>
      <c r="K1404"/>
      <c r="L1404"/>
      <c r="M1404"/>
    </row>
    <row r="1405" spans="1:13">
      <c r="A1405" s="1"/>
      <c r="B1405" s="366"/>
      <c r="C1405" s="2"/>
      <c r="D1405" s="2"/>
      <c r="E1405"/>
      <c r="F1405"/>
      <c r="G1405" s="242"/>
      <c r="H1405" s="242"/>
      <c r="I1405"/>
      <c r="J1405"/>
      <c r="K1405"/>
      <c r="L1405"/>
      <c r="M1405"/>
    </row>
    <row r="1406" spans="1:13">
      <c r="A1406" s="1"/>
      <c r="B1406" s="366"/>
      <c r="C1406" s="2"/>
      <c r="D1406" s="2"/>
      <c r="E1406"/>
      <c r="F1406"/>
      <c r="G1406" s="242"/>
      <c r="H1406" s="242"/>
      <c r="I1406"/>
      <c r="J1406"/>
      <c r="K1406"/>
      <c r="L1406"/>
      <c r="M1406"/>
    </row>
    <row r="1407" spans="1:13">
      <c r="A1407" s="1"/>
      <c r="B1407" s="366"/>
      <c r="C1407" s="2"/>
      <c r="D1407" s="2"/>
      <c r="E1407"/>
      <c r="F1407"/>
      <c r="G1407" s="242"/>
      <c r="H1407" s="242"/>
      <c r="I1407"/>
      <c r="J1407"/>
      <c r="K1407"/>
      <c r="L1407"/>
      <c r="M1407"/>
    </row>
    <row r="1408" spans="1:13">
      <c r="A1408" s="1"/>
      <c r="B1408" s="366"/>
      <c r="C1408" s="2"/>
      <c r="D1408" s="2"/>
      <c r="E1408"/>
      <c r="F1408"/>
      <c r="G1408" s="242"/>
      <c r="H1408" s="242"/>
      <c r="I1408"/>
      <c r="J1408"/>
      <c r="K1408"/>
      <c r="L1408"/>
      <c r="M1408"/>
    </row>
    <row r="1409" spans="1:13">
      <c r="A1409" s="1"/>
      <c r="B1409" s="366"/>
      <c r="C1409" s="2"/>
      <c r="D1409" s="2"/>
      <c r="E1409"/>
      <c r="F1409"/>
      <c r="G1409" s="242"/>
      <c r="H1409" s="242"/>
      <c r="I1409"/>
      <c r="J1409"/>
      <c r="K1409"/>
      <c r="L1409"/>
      <c r="M1409"/>
    </row>
    <row r="1410" spans="1:13">
      <c r="A1410" s="1"/>
      <c r="B1410" s="366"/>
      <c r="C1410" s="2"/>
      <c r="D1410" s="2"/>
      <c r="E1410"/>
      <c r="F1410"/>
      <c r="G1410" s="242"/>
      <c r="H1410" s="242"/>
      <c r="I1410"/>
      <c r="J1410"/>
      <c r="K1410"/>
      <c r="L1410"/>
      <c r="M1410"/>
    </row>
    <row r="1411" spans="1:13">
      <c r="A1411" s="1"/>
      <c r="B1411" s="366"/>
      <c r="C1411" s="2"/>
      <c r="D1411" s="2"/>
      <c r="E1411"/>
      <c r="F1411"/>
      <c r="G1411" s="242"/>
      <c r="H1411" s="242"/>
      <c r="I1411"/>
      <c r="J1411"/>
      <c r="K1411"/>
      <c r="L1411"/>
      <c r="M1411"/>
    </row>
    <row r="1412" spans="1:13">
      <c r="A1412" s="1"/>
      <c r="B1412" s="366"/>
      <c r="C1412" s="2"/>
      <c r="D1412" s="2"/>
      <c r="E1412"/>
      <c r="F1412"/>
      <c r="G1412" s="242"/>
      <c r="H1412" s="242"/>
      <c r="I1412"/>
      <c r="J1412"/>
      <c r="K1412"/>
      <c r="L1412"/>
      <c r="M1412"/>
    </row>
    <row r="1413" spans="1:13">
      <c r="A1413" s="1"/>
      <c r="B1413" s="366"/>
      <c r="C1413" s="2"/>
      <c r="D1413" s="2"/>
      <c r="E1413"/>
      <c r="F1413"/>
      <c r="G1413" s="242"/>
      <c r="H1413" s="242"/>
      <c r="I1413"/>
      <c r="J1413"/>
      <c r="K1413"/>
      <c r="L1413"/>
      <c r="M1413"/>
    </row>
    <row r="1414" spans="1:13">
      <c r="A1414" s="1"/>
      <c r="B1414" s="366"/>
      <c r="C1414" s="2"/>
      <c r="D1414" s="2"/>
      <c r="E1414"/>
      <c r="F1414"/>
      <c r="G1414" s="242"/>
      <c r="H1414" s="242"/>
      <c r="I1414"/>
      <c r="J1414"/>
      <c r="K1414"/>
      <c r="L1414"/>
      <c r="M1414"/>
    </row>
    <row r="1415" spans="1:13">
      <c r="A1415" s="1"/>
      <c r="B1415" s="366"/>
      <c r="C1415" s="2"/>
      <c r="D1415" s="2"/>
      <c r="E1415"/>
      <c r="F1415"/>
      <c r="G1415" s="242"/>
      <c r="H1415" s="242"/>
      <c r="I1415"/>
      <c r="J1415"/>
      <c r="K1415"/>
      <c r="L1415"/>
      <c r="M1415"/>
    </row>
    <row r="1416" spans="1:13">
      <c r="A1416" s="1"/>
      <c r="B1416" s="366"/>
      <c r="C1416" s="2"/>
      <c r="D1416" s="2"/>
      <c r="E1416"/>
      <c r="F1416"/>
      <c r="G1416" s="242"/>
      <c r="H1416" s="242"/>
      <c r="I1416"/>
      <c r="J1416"/>
      <c r="K1416"/>
      <c r="L1416"/>
      <c r="M1416"/>
    </row>
    <row r="1417" spans="1:13">
      <c r="A1417" s="1"/>
      <c r="B1417" s="366"/>
      <c r="C1417" s="2"/>
      <c r="D1417" s="2"/>
      <c r="E1417"/>
      <c r="F1417"/>
      <c r="G1417" s="242"/>
      <c r="H1417" s="242"/>
      <c r="I1417"/>
      <c r="J1417"/>
      <c r="K1417"/>
      <c r="L1417"/>
      <c r="M1417"/>
    </row>
    <row r="1418" spans="1:13">
      <c r="A1418" s="1"/>
      <c r="B1418" s="366"/>
      <c r="C1418" s="2"/>
      <c r="D1418" s="2"/>
      <c r="E1418"/>
      <c r="F1418"/>
      <c r="G1418" s="242"/>
      <c r="H1418" s="242"/>
      <c r="I1418"/>
      <c r="J1418"/>
      <c r="K1418"/>
      <c r="L1418"/>
      <c r="M1418"/>
    </row>
    <row r="1419" spans="1:13">
      <c r="A1419" s="1"/>
      <c r="B1419" s="366"/>
      <c r="C1419" s="2"/>
      <c r="D1419" s="2"/>
      <c r="E1419"/>
      <c r="F1419"/>
      <c r="G1419" s="242"/>
      <c r="H1419" s="242"/>
      <c r="I1419"/>
      <c r="J1419"/>
      <c r="K1419"/>
      <c r="L1419"/>
      <c r="M1419"/>
    </row>
    <row r="1420" spans="1:13">
      <c r="A1420" s="1"/>
      <c r="B1420" s="366"/>
      <c r="C1420" s="2"/>
      <c r="D1420" s="2"/>
      <c r="E1420"/>
      <c r="F1420"/>
      <c r="G1420" s="242"/>
      <c r="H1420" s="242"/>
      <c r="I1420"/>
      <c r="J1420"/>
      <c r="K1420"/>
      <c r="L1420"/>
      <c r="M1420"/>
    </row>
    <row r="1421" spans="1:13">
      <c r="A1421" s="1"/>
      <c r="B1421" s="366"/>
      <c r="C1421" s="2"/>
      <c r="D1421" s="2"/>
      <c r="E1421"/>
      <c r="F1421"/>
      <c r="G1421" s="242"/>
      <c r="H1421" s="242"/>
      <c r="I1421"/>
      <c r="J1421"/>
      <c r="K1421"/>
      <c r="L1421"/>
      <c r="M1421"/>
    </row>
    <row r="1422" spans="1:13">
      <c r="A1422" s="1"/>
      <c r="B1422" s="366"/>
      <c r="C1422" s="2"/>
      <c r="D1422" s="2"/>
      <c r="E1422"/>
      <c r="F1422"/>
      <c r="G1422" s="242"/>
      <c r="H1422" s="242"/>
      <c r="I1422"/>
      <c r="J1422"/>
      <c r="K1422"/>
      <c r="L1422"/>
      <c r="M1422"/>
    </row>
    <row r="1423" spans="1:13">
      <c r="A1423" s="1"/>
      <c r="B1423" s="366"/>
      <c r="C1423" s="2"/>
      <c r="D1423" s="2"/>
      <c r="E1423"/>
      <c r="F1423"/>
      <c r="G1423" s="242"/>
      <c r="H1423" s="242"/>
      <c r="I1423"/>
      <c r="J1423"/>
      <c r="K1423"/>
      <c r="L1423"/>
      <c r="M1423"/>
    </row>
    <row r="1424" spans="1:13">
      <c r="A1424" s="1"/>
      <c r="B1424" s="366"/>
      <c r="C1424" s="2"/>
      <c r="D1424" s="2"/>
      <c r="E1424"/>
      <c r="F1424"/>
      <c r="G1424" s="242"/>
      <c r="H1424" s="242"/>
      <c r="I1424"/>
      <c r="J1424"/>
      <c r="K1424"/>
      <c r="L1424"/>
      <c r="M1424"/>
    </row>
    <row r="1425" spans="1:13">
      <c r="A1425" s="1"/>
      <c r="B1425" s="366"/>
      <c r="C1425" s="2"/>
      <c r="D1425" s="2"/>
      <c r="E1425"/>
      <c r="F1425"/>
      <c r="G1425" s="242"/>
      <c r="H1425" s="242"/>
      <c r="I1425"/>
      <c r="J1425"/>
      <c r="K1425"/>
      <c r="L1425"/>
      <c r="M1425"/>
    </row>
    <row r="1426" spans="1:13">
      <c r="A1426" s="1"/>
      <c r="B1426" s="366"/>
      <c r="C1426" s="2"/>
      <c r="D1426" s="2"/>
      <c r="E1426"/>
      <c r="F1426"/>
      <c r="G1426" s="242"/>
      <c r="H1426" s="242"/>
      <c r="I1426"/>
      <c r="J1426"/>
      <c r="K1426"/>
      <c r="L1426"/>
      <c r="M1426"/>
    </row>
    <row r="1427" spans="1:13">
      <c r="A1427" s="1"/>
      <c r="B1427" s="366"/>
      <c r="C1427" s="2"/>
      <c r="D1427" s="2"/>
      <c r="E1427"/>
      <c r="F1427"/>
      <c r="G1427" s="242"/>
      <c r="H1427" s="242"/>
      <c r="I1427"/>
      <c r="J1427"/>
      <c r="K1427"/>
      <c r="L1427"/>
      <c r="M1427"/>
    </row>
    <row r="1428" spans="1:13">
      <c r="A1428" s="1"/>
      <c r="B1428" s="366"/>
      <c r="C1428" s="2"/>
      <c r="D1428" s="2"/>
      <c r="E1428"/>
      <c r="F1428"/>
      <c r="G1428" s="242"/>
      <c r="H1428" s="242"/>
      <c r="I1428"/>
      <c r="J1428"/>
      <c r="K1428"/>
      <c r="L1428"/>
      <c r="M1428"/>
    </row>
    <row r="1429" spans="1:13">
      <c r="A1429" s="1"/>
      <c r="B1429" s="366"/>
      <c r="C1429" s="2"/>
      <c r="D1429" s="2"/>
      <c r="E1429"/>
      <c r="F1429"/>
      <c r="G1429" s="242"/>
      <c r="H1429" s="242"/>
      <c r="I1429"/>
      <c r="J1429"/>
      <c r="K1429"/>
      <c r="L1429"/>
      <c r="M1429"/>
    </row>
    <row r="1430" spans="1:13">
      <c r="A1430" s="1"/>
      <c r="B1430" s="366"/>
      <c r="C1430" s="2"/>
      <c r="D1430" s="2"/>
      <c r="E1430"/>
      <c r="F1430"/>
      <c r="G1430" s="242"/>
      <c r="H1430" s="242"/>
      <c r="I1430"/>
      <c r="J1430"/>
      <c r="K1430"/>
      <c r="L1430"/>
      <c r="M1430"/>
    </row>
    <row r="1431" spans="1:13">
      <c r="A1431" s="1"/>
      <c r="B1431" s="366"/>
      <c r="C1431" s="2"/>
      <c r="D1431" s="2"/>
      <c r="E1431"/>
      <c r="F1431"/>
      <c r="G1431" s="242"/>
      <c r="H1431" s="242"/>
      <c r="I1431"/>
      <c r="J1431"/>
      <c r="K1431"/>
      <c r="L1431"/>
      <c r="M1431"/>
    </row>
    <row r="1432" spans="1:13">
      <c r="A1432" s="1"/>
      <c r="B1432" s="366"/>
      <c r="C1432" s="2"/>
      <c r="D1432" s="2"/>
      <c r="E1432"/>
      <c r="F1432"/>
      <c r="G1432" s="242"/>
      <c r="H1432" s="242"/>
      <c r="I1432"/>
      <c r="J1432"/>
      <c r="K1432"/>
      <c r="L1432"/>
      <c r="M1432"/>
    </row>
    <row r="1433" spans="1:13">
      <c r="A1433" s="1"/>
      <c r="B1433" s="366"/>
      <c r="C1433" s="2"/>
      <c r="D1433" s="2"/>
      <c r="E1433"/>
      <c r="F1433"/>
      <c r="G1433" s="242"/>
      <c r="H1433" s="242"/>
      <c r="I1433"/>
      <c r="J1433"/>
      <c r="K1433"/>
      <c r="L1433"/>
      <c r="M1433"/>
    </row>
    <row r="1434" spans="1:13">
      <c r="A1434" s="1"/>
      <c r="B1434" s="366"/>
      <c r="C1434" s="2"/>
      <c r="D1434" s="2"/>
      <c r="E1434"/>
      <c r="F1434"/>
      <c r="G1434" s="242"/>
      <c r="H1434" s="242"/>
      <c r="I1434"/>
      <c r="J1434"/>
      <c r="K1434"/>
      <c r="L1434"/>
      <c r="M1434"/>
    </row>
    <row r="1435" spans="1:13">
      <c r="A1435" s="1"/>
      <c r="B1435" s="366"/>
      <c r="C1435" s="2"/>
      <c r="D1435" s="2"/>
      <c r="E1435"/>
      <c r="F1435"/>
      <c r="G1435" s="242"/>
      <c r="H1435" s="242"/>
      <c r="I1435"/>
      <c r="J1435"/>
      <c r="K1435"/>
      <c r="L1435"/>
      <c r="M1435"/>
    </row>
    <row r="1436" spans="1:13">
      <c r="A1436" s="1"/>
      <c r="B1436" s="366"/>
      <c r="C1436" s="2"/>
      <c r="D1436" s="2"/>
      <c r="E1436"/>
      <c r="F1436"/>
      <c r="G1436" s="242"/>
      <c r="H1436" s="242"/>
      <c r="I1436"/>
      <c r="J1436"/>
      <c r="K1436"/>
      <c r="L1436"/>
      <c r="M1436"/>
    </row>
    <row r="1437" spans="1:13">
      <c r="A1437" s="1"/>
      <c r="B1437" s="366"/>
      <c r="C1437" s="2"/>
      <c r="D1437" s="2"/>
      <c r="E1437"/>
      <c r="F1437"/>
      <c r="G1437" s="242"/>
      <c r="H1437" s="242"/>
      <c r="I1437"/>
      <c r="J1437"/>
      <c r="K1437"/>
      <c r="L1437"/>
      <c r="M1437"/>
    </row>
    <row r="1438" spans="1:13">
      <c r="A1438" s="1"/>
      <c r="B1438" s="366"/>
      <c r="C1438" s="2"/>
      <c r="D1438" s="2"/>
      <c r="E1438"/>
      <c r="F1438"/>
      <c r="G1438" s="242"/>
      <c r="H1438" s="242"/>
      <c r="I1438"/>
      <c r="J1438"/>
      <c r="K1438"/>
      <c r="L1438"/>
      <c r="M1438"/>
    </row>
    <row r="1439" spans="1:13">
      <c r="A1439" s="1"/>
      <c r="B1439" s="366"/>
      <c r="C1439" s="2"/>
      <c r="D1439" s="2"/>
      <c r="E1439"/>
      <c r="F1439"/>
      <c r="G1439" s="242"/>
      <c r="H1439" s="242"/>
      <c r="I1439"/>
      <c r="J1439"/>
      <c r="K1439"/>
      <c r="L1439"/>
      <c r="M1439"/>
    </row>
    <row r="1440" spans="1:13">
      <c r="A1440" s="1"/>
      <c r="B1440" s="366"/>
      <c r="C1440" s="2"/>
      <c r="D1440" s="2"/>
      <c r="E1440"/>
      <c r="F1440"/>
      <c r="G1440" s="242"/>
      <c r="H1440" s="242"/>
      <c r="I1440"/>
      <c r="J1440"/>
      <c r="K1440"/>
      <c r="L1440"/>
      <c r="M1440"/>
    </row>
    <row r="1441" spans="1:13">
      <c r="A1441" s="1"/>
      <c r="B1441" s="366"/>
      <c r="C1441" s="2"/>
      <c r="D1441" s="2"/>
      <c r="E1441"/>
      <c r="F1441"/>
      <c r="G1441" s="242"/>
      <c r="H1441" s="242"/>
      <c r="I1441"/>
      <c r="J1441"/>
      <c r="K1441"/>
      <c r="L1441"/>
      <c r="M1441"/>
    </row>
    <row r="1442" spans="1:13">
      <c r="A1442" s="1"/>
      <c r="B1442" s="366"/>
      <c r="C1442" s="2"/>
      <c r="D1442" s="2"/>
      <c r="E1442"/>
      <c r="F1442"/>
      <c r="G1442" s="242"/>
      <c r="H1442" s="242"/>
      <c r="I1442"/>
      <c r="J1442"/>
      <c r="K1442"/>
      <c r="L1442"/>
      <c r="M1442"/>
    </row>
    <row r="1443" spans="1:13">
      <c r="A1443" s="1"/>
      <c r="B1443" s="366"/>
      <c r="C1443" s="2"/>
      <c r="D1443" s="2"/>
      <c r="E1443"/>
      <c r="F1443"/>
      <c r="G1443" s="242"/>
      <c r="H1443" s="242"/>
      <c r="I1443"/>
      <c r="J1443"/>
      <c r="K1443"/>
      <c r="L1443"/>
      <c r="M1443"/>
    </row>
    <row r="1444" spans="1:13">
      <c r="A1444" s="1"/>
      <c r="B1444" s="366"/>
      <c r="C1444" s="2"/>
      <c r="D1444" s="2"/>
      <c r="E1444"/>
      <c r="F1444"/>
      <c r="G1444" s="242"/>
      <c r="H1444" s="242"/>
      <c r="I1444"/>
      <c r="J1444"/>
      <c r="K1444"/>
      <c r="L1444"/>
      <c r="M1444"/>
    </row>
    <row r="1445" spans="1:13">
      <c r="A1445" s="1"/>
      <c r="B1445" s="366"/>
      <c r="C1445" s="2"/>
      <c r="D1445" s="2"/>
      <c r="E1445"/>
      <c r="F1445"/>
      <c r="G1445" s="242"/>
      <c r="H1445" s="242"/>
      <c r="I1445"/>
      <c r="J1445"/>
      <c r="K1445"/>
      <c r="L1445"/>
      <c r="M1445"/>
    </row>
    <row r="1446" spans="1:13">
      <c r="A1446" s="1"/>
      <c r="B1446" s="366"/>
      <c r="C1446" s="2"/>
      <c r="D1446" s="2"/>
      <c r="E1446"/>
      <c r="F1446"/>
      <c r="G1446" s="242"/>
      <c r="H1446" s="242"/>
      <c r="I1446"/>
      <c r="J1446"/>
      <c r="K1446"/>
      <c r="L1446"/>
      <c r="M1446"/>
    </row>
    <row r="1447" spans="1:13">
      <c r="A1447" s="1"/>
      <c r="B1447" s="366"/>
      <c r="C1447" s="2"/>
      <c r="D1447" s="2"/>
      <c r="E1447"/>
      <c r="F1447"/>
      <c r="G1447" s="242"/>
      <c r="H1447" s="242"/>
      <c r="I1447"/>
      <c r="J1447"/>
      <c r="K1447"/>
      <c r="L1447"/>
      <c r="M1447"/>
    </row>
    <row r="1448" spans="1:13">
      <c r="A1448" s="1"/>
      <c r="B1448" s="366"/>
      <c r="C1448" s="2"/>
      <c r="D1448" s="2"/>
      <c r="E1448"/>
      <c r="F1448"/>
      <c r="G1448" s="242"/>
      <c r="H1448" s="242"/>
      <c r="I1448"/>
      <c r="J1448"/>
      <c r="K1448"/>
      <c r="L1448"/>
      <c r="M1448"/>
    </row>
    <row r="1449" spans="1:13">
      <c r="A1449" s="1"/>
      <c r="B1449" s="366"/>
      <c r="C1449" s="2"/>
      <c r="D1449" s="2"/>
      <c r="E1449"/>
      <c r="F1449"/>
      <c r="G1449" s="242"/>
      <c r="H1449" s="242"/>
      <c r="I1449"/>
      <c r="J1449"/>
      <c r="K1449"/>
      <c r="L1449"/>
      <c r="M1449"/>
    </row>
    <row r="1450" spans="1:13">
      <c r="A1450" s="1"/>
      <c r="B1450" s="366"/>
      <c r="C1450" s="2"/>
      <c r="D1450" s="2"/>
      <c r="E1450"/>
      <c r="F1450"/>
      <c r="G1450" s="242"/>
      <c r="H1450" s="242"/>
      <c r="I1450"/>
      <c r="J1450"/>
      <c r="K1450"/>
      <c r="L1450"/>
      <c r="M1450"/>
    </row>
    <row r="1451" spans="1:13">
      <c r="A1451" s="1"/>
      <c r="B1451" s="366"/>
      <c r="C1451" s="2"/>
      <c r="D1451" s="2"/>
      <c r="E1451"/>
      <c r="F1451"/>
      <c r="G1451" s="242"/>
      <c r="H1451" s="242"/>
      <c r="I1451"/>
      <c r="J1451"/>
      <c r="K1451"/>
      <c r="L1451"/>
      <c r="M1451"/>
    </row>
    <row r="1452" spans="1:13">
      <c r="A1452" s="1"/>
      <c r="B1452" s="366"/>
      <c r="C1452" s="2"/>
      <c r="D1452" s="2"/>
      <c r="E1452"/>
      <c r="F1452"/>
      <c r="G1452" s="242"/>
      <c r="H1452" s="242"/>
      <c r="I1452"/>
      <c r="J1452"/>
      <c r="K1452"/>
      <c r="L1452"/>
      <c r="M1452"/>
    </row>
    <row r="1453" spans="1:13">
      <c r="A1453" s="1"/>
      <c r="B1453" s="366"/>
      <c r="C1453" s="2"/>
      <c r="D1453" s="2"/>
      <c r="E1453"/>
      <c r="F1453"/>
      <c r="G1453" s="242"/>
      <c r="H1453" s="242"/>
      <c r="I1453"/>
      <c r="J1453"/>
      <c r="K1453"/>
      <c r="L1453"/>
      <c r="M1453"/>
    </row>
    <row r="1454" spans="1:13">
      <c r="A1454" s="1"/>
      <c r="B1454" s="366"/>
      <c r="C1454" s="2"/>
      <c r="D1454" s="2"/>
      <c r="E1454"/>
      <c r="F1454"/>
      <c r="G1454" s="242"/>
      <c r="H1454" s="242"/>
      <c r="I1454"/>
      <c r="J1454"/>
      <c r="K1454"/>
      <c r="L1454"/>
      <c r="M1454"/>
    </row>
    <row r="1455" spans="1:13">
      <c r="A1455" s="1"/>
      <c r="B1455" s="366"/>
      <c r="C1455" s="2"/>
      <c r="D1455" s="2"/>
      <c r="E1455"/>
      <c r="F1455"/>
      <c r="G1455" s="242"/>
      <c r="H1455" s="242"/>
      <c r="I1455"/>
      <c r="J1455"/>
      <c r="K1455"/>
      <c r="L1455"/>
      <c r="M1455"/>
    </row>
    <row r="1456" spans="1:13">
      <c r="A1456" s="1"/>
      <c r="B1456" s="366"/>
      <c r="C1456" s="2"/>
      <c r="D1456" s="2"/>
      <c r="E1456"/>
      <c r="F1456"/>
      <c r="G1456" s="242"/>
      <c r="H1456" s="242"/>
      <c r="I1456"/>
      <c r="J1456"/>
      <c r="K1456"/>
      <c r="L1456"/>
      <c r="M1456"/>
    </row>
    <row r="1457" spans="1:13">
      <c r="A1457" s="1"/>
      <c r="B1457" s="366"/>
      <c r="C1457" s="2"/>
      <c r="D1457" s="2"/>
      <c r="E1457"/>
      <c r="F1457"/>
      <c r="G1457" s="242"/>
      <c r="H1457" s="242"/>
      <c r="I1457"/>
      <c r="J1457"/>
      <c r="K1457"/>
      <c r="L1457"/>
      <c r="M1457"/>
    </row>
    <row r="1458" spans="1:13">
      <c r="A1458" s="1"/>
      <c r="B1458" s="366"/>
      <c r="C1458" s="2"/>
      <c r="D1458" s="2"/>
      <c r="E1458"/>
      <c r="F1458"/>
      <c r="G1458" s="242"/>
      <c r="H1458" s="242"/>
      <c r="I1458"/>
      <c r="J1458"/>
      <c r="K1458"/>
      <c r="L1458"/>
      <c r="M1458"/>
    </row>
    <row r="1459" spans="1:13">
      <c r="A1459" s="1"/>
      <c r="B1459" s="366"/>
      <c r="C1459" s="2"/>
      <c r="D1459" s="2"/>
      <c r="E1459"/>
      <c r="F1459"/>
      <c r="G1459" s="242"/>
      <c r="H1459" s="242"/>
      <c r="I1459"/>
      <c r="J1459"/>
      <c r="K1459"/>
      <c r="L1459"/>
      <c r="M1459"/>
    </row>
    <row r="1460" spans="1:13">
      <c r="A1460" s="1"/>
      <c r="B1460" s="366"/>
      <c r="C1460" s="2"/>
      <c r="D1460" s="2"/>
      <c r="E1460"/>
      <c r="F1460"/>
      <c r="G1460" s="242"/>
      <c r="H1460" s="242"/>
      <c r="I1460"/>
      <c r="J1460"/>
      <c r="K1460"/>
      <c r="L1460"/>
      <c r="M1460"/>
    </row>
    <row r="1461" spans="1:13">
      <c r="A1461" s="1"/>
      <c r="B1461" s="366"/>
      <c r="C1461" s="2"/>
      <c r="D1461" s="2"/>
      <c r="E1461"/>
      <c r="F1461"/>
      <c r="G1461" s="242"/>
      <c r="H1461" s="242"/>
      <c r="I1461"/>
      <c r="J1461"/>
      <c r="K1461"/>
      <c r="L1461"/>
      <c r="M1461"/>
    </row>
    <row r="1462" spans="1:13">
      <c r="A1462" s="1"/>
      <c r="B1462" s="366"/>
      <c r="C1462" s="2"/>
      <c r="D1462" s="2"/>
      <c r="E1462"/>
      <c r="F1462"/>
      <c r="G1462" s="242"/>
      <c r="H1462" s="242"/>
      <c r="I1462"/>
      <c r="J1462"/>
      <c r="K1462"/>
      <c r="L1462"/>
      <c r="M1462"/>
    </row>
    <row r="1463" spans="1:13">
      <c r="A1463" s="1"/>
      <c r="B1463" s="366"/>
      <c r="C1463" s="2"/>
      <c r="D1463" s="2"/>
      <c r="E1463"/>
      <c r="F1463"/>
      <c r="G1463" s="242"/>
      <c r="H1463" s="242"/>
      <c r="I1463"/>
      <c r="J1463"/>
      <c r="K1463"/>
      <c r="L1463"/>
      <c r="M1463"/>
    </row>
    <row r="1464" spans="1:13">
      <c r="A1464" s="1"/>
      <c r="B1464" s="366"/>
      <c r="C1464" s="2"/>
      <c r="D1464" s="2"/>
      <c r="E1464"/>
      <c r="F1464"/>
      <c r="G1464" s="242"/>
      <c r="H1464" s="242"/>
      <c r="I1464"/>
      <c r="J1464"/>
      <c r="K1464"/>
      <c r="L1464"/>
      <c r="M1464"/>
    </row>
    <row r="1465" spans="1:13">
      <c r="A1465" s="1"/>
      <c r="B1465" s="366"/>
      <c r="C1465" s="2"/>
      <c r="D1465" s="2"/>
      <c r="E1465"/>
      <c r="F1465"/>
      <c r="G1465" s="242"/>
      <c r="H1465" s="242"/>
      <c r="I1465"/>
      <c r="J1465"/>
      <c r="K1465"/>
      <c r="L1465"/>
      <c r="M1465"/>
    </row>
    <row r="1466" spans="1:13">
      <c r="A1466" s="1"/>
      <c r="B1466" s="366"/>
      <c r="C1466" s="2"/>
      <c r="D1466" s="2"/>
      <c r="E1466"/>
      <c r="F1466"/>
      <c r="G1466" s="242"/>
      <c r="H1466" s="242"/>
      <c r="I1466"/>
      <c r="J1466"/>
      <c r="K1466"/>
      <c r="L1466"/>
      <c r="M1466"/>
    </row>
    <row r="1467" spans="1:13">
      <c r="A1467" s="1"/>
      <c r="B1467" s="366"/>
      <c r="C1467" s="2"/>
      <c r="D1467" s="2"/>
      <c r="E1467"/>
      <c r="F1467"/>
      <c r="G1467" s="242"/>
      <c r="H1467" s="242"/>
      <c r="I1467"/>
      <c r="J1467"/>
      <c r="K1467"/>
      <c r="L1467"/>
      <c r="M1467"/>
    </row>
    <row r="1468" spans="1:13">
      <c r="A1468" s="1"/>
      <c r="B1468" s="366"/>
      <c r="C1468" s="2"/>
      <c r="D1468" s="2"/>
      <c r="E1468"/>
      <c r="F1468"/>
      <c r="G1468" s="242"/>
      <c r="H1468" s="242"/>
      <c r="I1468"/>
      <c r="J1468"/>
      <c r="K1468"/>
      <c r="L1468"/>
      <c r="M1468"/>
    </row>
    <row r="1469" spans="1:13">
      <c r="A1469" s="1"/>
      <c r="B1469" s="366"/>
      <c r="C1469" s="2"/>
      <c r="D1469" s="2"/>
      <c r="E1469"/>
      <c r="F1469"/>
      <c r="G1469" s="242"/>
      <c r="H1469" s="242"/>
      <c r="I1469"/>
      <c r="J1469"/>
      <c r="K1469"/>
      <c r="L1469"/>
      <c r="M1469"/>
    </row>
    <row r="1470" spans="1:13">
      <c r="A1470" s="1"/>
      <c r="B1470" s="366"/>
      <c r="C1470" s="2"/>
      <c r="D1470" s="2"/>
      <c r="E1470"/>
      <c r="F1470"/>
      <c r="G1470" s="242"/>
      <c r="H1470" s="242"/>
      <c r="I1470"/>
      <c r="J1470"/>
      <c r="K1470"/>
      <c r="L1470"/>
      <c r="M1470"/>
    </row>
    <row r="1471" spans="1:13">
      <c r="A1471" s="1"/>
      <c r="B1471" s="366"/>
      <c r="C1471" s="2"/>
      <c r="D1471" s="2"/>
      <c r="E1471"/>
      <c r="F1471"/>
      <c r="G1471" s="242"/>
      <c r="H1471" s="242"/>
      <c r="I1471"/>
      <c r="J1471"/>
      <c r="K1471"/>
      <c r="L1471"/>
      <c r="M1471"/>
    </row>
    <row r="1472" spans="1:13">
      <c r="A1472" s="1"/>
      <c r="B1472" s="366"/>
      <c r="C1472" s="2"/>
      <c r="D1472" s="2"/>
      <c r="E1472"/>
      <c r="F1472"/>
      <c r="G1472" s="242"/>
      <c r="H1472" s="242"/>
      <c r="I1472"/>
      <c r="J1472"/>
      <c r="K1472"/>
      <c r="L1472"/>
      <c r="M1472"/>
    </row>
    <row r="1473" spans="1:13">
      <c r="A1473" s="1"/>
      <c r="B1473" s="366"/>
      <c r="C1473" s="2"/>
      <c r="D1473" s="2"/>
      <c r="E1473"/>
      <c r="F1473"/>
      <c r="G1473" s="242"/>
      <c r="H1473" s="242"/>
      <c r="I1473"/>
      <c r="J1473"/>
      <c r="K1473"/>
      <c r="L1473"/>
      <c r="M1473"/>
    </row>
    <row r="1474" spans="1:13">
      <c r="A1474" s="1"/>
      <c r="B1474" s="366"/>
      <c r="C1474" s="2"/>
      <c r="D1474" s="2"/>
      <c r="E1474"/>
      <c r="F1474"/>
      <c r="G1474" s="242"/>
      <c r="H1474" s="242"/>
      <c r="I1474"/>
      <c r="J1474"/>
      <c r="K1474"/>
      <c r="L1474"/>
      <c r="M1474"/>
    </row>
    <row r="1475" spans="1:13">
      <c r="A1475" s="1"/>
      <c r="B1475" s="366"/>
      <c r="C1475" s="2"/>
      <c r="D1475" s="2"/>
      <c r="E1475"/>
      <c r="F1475"/>
      <c r="G1475" s="242"/>
      <c r="H1475" s="242"/>
      <c r="I1475"/>
      <c r="J1475"/>
      <c r="K1475"/>
      <c r="L1475"/>
      <c r="M1475"/>
    </row>
    <row r="1476" spans="1:13">
      <c r="A1476" s="1"/>
      <c r="B1476" s="366"/>
      <c r="C1476" s="2"/>
      <c r="D1476" s="2"/>
      <c r="E1476"/>
      <c r="F1476"/>
      <c r="G1476" s="242"/>
      <c r="H1476" s="242"/>
      <c r="I1476"/>
      <c r="J1476"/>
      <c r="K1476"/>
      <c r="L1476"/>
      <c r="M1476"/>
    </row>
    <row r="1477" spans="1:13">
      <c r="A1477" s="1"/>
      <c r="B1477" s="366"/>
      <c r="C1477" s="2"/>
      <c r="D1477" s="2"/>
      <c r="E1477"/>
      <c r="F1477"/>
      <c r="G1477" s="242"/>
      <c r="H1477" s="242"/>
      <c r="I1477"/>
      <c r="J1477"/>
      <c r="K1477"/>
      <c r="L1477"/>
      <c r="M1477"/>
    </row>
    <row r="1478" spans="1:13">
      <c r="A1478" s="1"/>
      <c r="B1478" s="366"/>
      <c r="C1478" s="2"/>
      <c r="D1478" s="2"/>
      <c r="E1478"/>
      <c r="F1478"/>
      <c r="G1478" s="242"/>
      <c r="H1478" s="242"/>
      <c r="I1478"/>
      <c r="J1478"/>
      <c r="K1478"/>
      <c r="L1478"/>
      <c r="M1478"/>
    </row>
    <row r="1479" spans="1:13">
      <c r="A1479" s="1"/>
      <c r="B1479" s="366"/>
      <c r="C1479" s="2"/>
      <c r="D1479" s="2"/>
      <c r="E1479"/>
      <c r="F1479"/>
      <c r="G1479" s="242"/>
      <c r="H1479" s="242"/>
      <c r="I1479"/>
      <c r="J1479"/>
      <c r="K1479"/>
      <c r="L1479"/>
      <c r="M1479"/>
    </row>
    <row r="1480" spans="1:13">
      <c r="A1480" s="1"/>
      <c r="B1480" s="366"/>
      <c r="C1480" s="2"/>
      <c r="D1480" s="2"/>
      <c r="E1480"/>
      <c r="F1480"/>
      <c r="G1480" s="242"/>
      <c r="H1480" s="242"/>
      <c r="I1480"/>
      <c r="J1480"/>
      <c r="K1480"/>
      <c r="L1480"/>
      <c r="M1480"/>
    </row>
    <row r="1481" spans="1:13">
      <c r="A1481" s="1"/>
      <c r="B1481" s="366"/>
      <c r="C1481" s="2"/>
      <c r="D1481" s="2"/>
      <c r="E1481"/>
      <c r="F1481"/>
      <c r="G1481" s="242"/>
      <c r="H1481" s="242"/>
      <c r="I1481"/>
      <c r="J1481"/>
      <c r="K1481"/>
      <c r="L1481"/>
      <c r="M1481"/>
    </row>
    <row r="1482" spans="1:13">
      <c r="A1482" s="1"/>
      <c r="B1482" s="366"/>
      <c r="C1482" s="2"/>
      <c r="D1482" s="2"/>
      <c r="E1482"/>
      <c r="F1482"/>
      <c r="G1482" s="242"/>
      <c r="H1482" s="242"/>
      <c r="I1482"/>
      <c r="J1482"/>
      <c r="K1482"/>
      <c r="L1482"/>
      <c r="M1482"/>
    </row>
    <row r="1483" spans="1:13">
      <c r="A1483" s="1"/>
      <c r="B1483" s="366"/>
      <c r="C1483" s="2"/>
      <c r="D1483" s="2"/>
      <c r="E1483"/>
      <c r="F1483"/>
      <c r="G1483" s="242"/>
      <c r="H1483" s="242"/>
      <c r="I1483"/>
      <c r="J1483"/>
      <c r="K1483"/>
      <c r="L1483"/>
      <c r="M1483"/>
    </row>
    <row r="1484" spans="1:13">
      <c r="A1484" s="1"/>
      <c r="B1484" s="366"/>
      <c r="C1484" s="2"/>
      <c r="D1484" s="2"/>
      <c r="E1484"/>
      <c r="F1484"/>
      <c r="G1484" s="242"/>
      <c r="H1484" s="242"/>
      <c r="I1484"/>
      <c r="J1484"/>
      <c r="K1484"/>
      <c r="L1484"/>
      <c r="M1484"/>
    </row>
    <row r="1485" spans="1:13">
      <c r="A1485" s="1"/>
      <c r="B1485" s="366"/>
      <c r="C1485" s="2"/>
      <c r="D1485" s="2"/>
      <c r="E1485"/>
      <c r="F1485"/>
      <c r="G1485" s="242"/>
      <c r="H1485" s="242"/>
      <c r="I1485"/>
      <c r="J1485"/>
      <c r="K1485"/>
      <c r="L1485"/>
      <c r="M1485"/>
    </row>
    <row r="1486" spans="1:13">
      <c r="A1486" s="1"/>
      <c r="B1486" s="366"/>
      <c r="C1486" s="2"/>
      <c r="D1486" s="2"/>
      <c r="E1486"/>
      <c r="F1486"/>
      <c r="G1486" s="242"/>
      <c r="H1486" s="242"/>
      <c r="I1486"/>
      <c r="J1486"/>
      <c r="K1486"/>
      <c r="L1486"/>
      <c r="M1486"/>
    </row>
    <row r="1487" spans="1:13">
      <c r="A1487" s="1"/>
      <c r="B1487" s="366"/>
      <c r="C1487" s="2"/>
      <c r="D1487" s="2"/>
      <c r="E1487"/>
      <c r="F1487"/>
      <c r="G1487" s="242"/>
      <c r="H1487" s="242"/>
      <c r="I1487"/>
      <c r="J1487"/>
      <c r="K1487"/>
      <c r="L1487"/>
      <c r="M1487"/>
    </row>
    <row r="1488" spans="1:13">
      <c r="A1488" s="1"/>
      <c r="B1488" s="366"/>
      <c r="C1488" s="2"/>
      <c r="D1488" s="2"/>
      <c r="E1488"/>
      <c r="F1488"/>
      <c r="G1488" s="242"/>
      <c r="H1488" s="242"/>
      <c r="I1488"/>
      <c r="J1488"/>
      <c r="K1488"/>
      <c r="L1488"/>
      <c r="M1488"/>
    </row>
    <row r="1489" spans="1:13">
      <c r="A1489" s="1"/>
      <c r="B1489" s="366"/>
      <c r="C1489" s="2"/>
      <c r="D1489" s="2"/>
      <c r="E1489"/>
      <c r="F1489"/>
      <c r="G1489" s="242"/>
      <c r="H1489" s="242"/>
      <c r="I1489"/>
      <c r="J1489"/>
      <c r="K1489"/>
      <c r="L1489"/>
      <c r="M1489"/>
    </row>
    <row r="1490" spans="1:13">
      <c r="A1490" s="1"/>
      <c r="B1490" s="366"/>
      <c r="C1490" s="2"/>
      <c r="D1490" s="2"/>
      <c r="E1490"/>
      <c r="F1490"/>
      <c r="G1490" s="242"/>
      <c r="H1490" s="242"/>
      <c r="I1490"/>
      <c r="J1490"/>
      <c r="K1490"/>
      <c r="L1490"/>
      <c r="M1490"/>
    </row>
    <row r="1491" spans="1:13">
      <c r="A1491" s="1"/>
      <c r="B1491" s="366"/>
      <c r="C1491" s="2"/>
      <c r="D1491" s="2"/>
      <c r="E1491"/>
      <c r="F1491"/>
      <c r="G1491" s="242"/>
      <c r="H1491" s="242"/>
      <c r="I1491"/>
      <c r="J1491"/>
      <c r="K1491"/>
      <c r="L1491"/>
      <c r="M1491"/>
    </row>
    <row r="1492" spans="1:13">
      <c r="A1492" s="1"/>
      <c r="B1492" s="366"/>
      <c r="C1492" s="2"/>
      <c r="D1492" s="2"/>
      <c r="E1492"/>
      <c r="F1492"/>
      <c r="G1492" s="242"/>
      <c r="H1492" s="242"/>
      <c r="I1492"/>
      <c r="J1492"/>
      <c r="K1492"/>
      <c r="L1492"/>
      <c r="M1492"/>
    </row>
    <row r="1493" spans="1:13">
      <c r="A1493" s="1"/>
      <c r="B1493" s="366"/>
      <c r="C1493" s="2"/>
      <c r="D1493" s="2"/>
      <c r="E1493"/>
      <c r="F1493"/>
      <c r="G1493" s="242"/>
      <c r="H1493" s="242"/>
      <c r="I1493"/>
      <c r="J1493"/>
      <c r="K1493"/>
      <c r="L1493"/>
      <c r="M1493"/>
    </row>
    <row r="1494" spans="1:13">
      <c r="A1494" s="1"/>
      <c r="B1494" s="366"/>
      <c r="C1494" s="2"/>
      <c r="D1494" s="2"/>
      <c r="E1494"/>
      <c r="F1494"/>
      <c r="G1494" s="242"/>
      <c r="H1494" s="242"/>
      <c r="I1494"/>
      <c r="J1494"/>
      <c r="K1494"/>
      <c r="L1494"/>
      <c r="M1494"/>
    </row>
    <row r="1495" spans="1:13">
      <c r="A1495" s="1"/>
      <c r="B1495" s="366"/>
      <c r="C1495" s="2"/>
      <c r="D1495" s="2"/>
      <c r="E1495"/>
      <c r="F1495"/>
      <c r="G1495" s="242"/>
      <c r="H1495" s="242"/>
      <c r="I1495"/>
      <c r="J1495"/>
      <c r="K1495"/>
      <c r="L1495"/>
      <c r="M1495"/>
    </row>
    <row r="1496" spans="1:13">
      <c r="A1496" s="1"/>
      <c r="B1496" s="366"/>
      <c r="C1496" s="2"/>
      <c r="D1496" s="2"/>
      <c r="E1496"/>
      <c r="F1496"/>
      <c r="G1496" s="242"/>
      <c r="H1496" s="242"/>
      <c r="I1496"/>
      <c r="J1496"/>
      <c r="K1496"/>
      <c r="L1496"/>
      <c r="M1496"/>
    </row>
    <row r="1497" spans="1:13">
      <c r="A1497" s="1"/>
      <c r="B1497" s="366"/>
      <c r="C1497" s="2"/>
      <c r="D1497" s="2"/>
      <c r="E1497"/>
      <c r="F1497"/>
      <c r="G1497" s="242"/>
      <c r="H1497" s="242"/>
      <c r="I1497"/>
      <c r="J1497"/>
      <c r="K1497"/>
      <c r="L1497"/>
      <c r="M1497"/>
    </row>
    <row r="1498" spans="1:13">
      <c r="A1498" s="1"/>
      <c r="B1498" s="366"/>
      <c r="C1498" s="2"/>
      <c r="D1498" s="2"/>
      <c r="E1498"/>
      <c r="F1498"/>
      <c r="G1498" s="242"/>
      <c r="H1498" s="242"/>
      <c r="I1498"/>
      <c r="J1498"/>
      <c r="K1498"/>
      <c r="L1498"/>
      <c r="M1498"/>
    </row>
    <row r="1499" spans="1:13">
      <c r="A1499" s="1"/>
      <c r="B1499" s="366"/>
      <c r="C1499" s="2"/>
      <c r="D1499" s="2"/>
      <c r="E1499"/>
      <c r="F1499"/>
      <c r="G1499" s="242"/>
      <c r="H1499" s="242"/>
      <c r="I1499"/>
      <c r="J1499"/>
      <c r="K1499"/>
      <c r="L1499"/>
      <c r="M1499"/>
    </row>
    <row r="1500" spans="1:13">
      <c r="A1500" s="1"/>
      <c r="B1500" s="366"/>
      <c r="C1500" s="2"/>
      <c r="D1500" s="2"/>
      <c r="E1500"/>
      <c r="F1500"/>
      <c r="G1500" s="242"/>
      <c r="H1500" s="242"/>
      <c r="I1500"/>
      <c r="J1500"/>
      <c r="K1500"/>
      <c r="L1500"/>
      <c r="M1500"/>
    </row>
    <row r="1501" spans="1:13">
      <c r="A1501" s="1"/>
      <c r="B1501" s="366"/>
      <c r="C1501" s="2"/>
      <c r="D1501" s="2"/>
      <c r="E1501"/>
      <c r="F1501"/>
      <c r="G1501" s="242"/>
      <c r="H1501" s="242"/>
      <c r="I1501"/>
      <c r="J1501"/>
      <c r="K1501"/>
      <c r="L1501"/>
      <c r="M1501"/>
    </row>
    <row r="1502" spans="1:13">
      <c r="A1502" s="1"/>
      <c r="B1502" s="366"/>
      <c r="C1502" s="2"/>
      <c r="D1502" s="2"/>
      <c r="E1502"/>
      <c r="F1502"/>
      <c r="G1502" s="242"/>
      <c r="H1502" s="242"/>
      <c r="I1502"/>
      <c r="J1502"/>
      <c r="K1502"/>
      <c r="L1502"/>
      <c r="M1502"/>
    </row>
    <row r="1503" spans="1:13">
      <c r="A1503" s="1"/>
      <c r="B1503" s="366"/>
      <c r="C1503" s="2"/>
      <c r="D1503" s="2"/>
      <c r="E1503"/>
      <c r="F1503"/>
      <c r="G1503" s="242"/>
      <c r="H1503" s="242"/>
      <c r="I1503"/>
      <c r="J1503"/>
      <c r="K1503"/>
      <c r="L1503"/>
      <c r="M1503"/>
    </row>
    <row r="1504" spans="1:13">
      <c r="A1504" s="1"/>
      <c r="B1504" s="366"/>
      <c r="C1504" s="2"/>
      <c r="D1504" s="2"/>
      <c r="E1504"/>
      <c r="F1504"/>
      <c r="G1504" s="242"/>
      <c r="H1504" s="242"/>
      <c r="I1504"/>
      <c r="J1504"/>
      <c r="K1504"/>
      <c r="L1504"/>
      <c r="M1504"/>
    </row>
    <row r="1505" spans="1:13">
      <c r="A1505" s="1"/>
      <c r="B1505" s="366"/>
      <c r="C1505" s="2"/>
      <c r="D1505" s="2"/>
      <c r="E1505"/>
      <c r="F1505"/>
      <c r="G1505" s="242"/>
      <c r="H1505" s="242"/>
      <c r="I1505"/>
      <c r="J1505"/>
      <c r="K1505"/>
      <c r="L1505"/>
      <c r="M1505"/>
    </row>
    <row r="1506" spans="1:13">
      <c r="A1506" s="1"/>
      <c r="B1506" s="366"/>
      <c r="C1506" s="2"/>
      <c r="D1506" s="2"/>
      <c r="E1506"/>
      <c r="F1506"/>
      <c r="G1506" s="242"/>
      <c r="H1506" s="242"/>
      <c r="I1506"/>
      <c r="J1506"/>
      <c r="K1506"/>
      <c r="L1506"/>
      <c r="M1506"/>
    </row>
    <row r="1507" spans="1:13">
      <c r="A1507" s="1"/>
      <c r="B1507" s="366"/>
      <c r="C1507" s="2"/>
      <c r="D1507" s="2"/>
      <c r="E1507"/>
      <c r="F1507"/>
      <c r="G1507" s="242"/>
      <c r="H1507" s="242"/>
      <c r="I1507"/>
      <c r="J1507"/>
      <c r="K1507"/>
      <c r="L1507"/>
      <c r="M1507"/>
    </row>
    <row r="1508" spans="1:13">
      <c r="A1508" s="1"/>
      <c r="B1508" s="366"/>
      <c r="C1508" s="2"/>
      <c r="D1508" s="2"/>
      <c r="E1508"/>
      <c r="F1508"/>
      <c r="G1508" s="242"/>
      <c r="H1508" s="242"/>
      <c r="I1508"/>
      <c r="J1508"/>
      <c r="K1508"/>
      <c r="L1508"/>
      <c r="M1508"/>
    </row>
    <row r="1509" spans="1:13">
      <c r="A1509" s="1"/>
      <c r="B1509" s="366"/>
      <c r="C1509" s="2"/>
      <c r="D1509" s="2"/>
      <c r="E1509"/>
      <c r="F1509"/>
      <c r="G1509" s="242"/>
      <c r="H1509" s="242"/>
      <c r="I1509"/>
      <c r="J1509"/>
      <c r="K1509"/>
      <c r="L1509"/>
      <c r="M1509"/>
    </row>
    <row r="1510" spans="1:13">
      <c r="A1510" s="1"/>
      <c r="B1510" s="366"/>
      <c r="C1510" s="2"/>
      <c r="D1510" s="2"/>
      <c r="E1510"/>
      <c r="F1510"/>
      <c r="G1510" s="242"/>
      <c r="H1510" s="242"/>
      <c r="I1510"/>
      <c r="J1510"/>
      <c r="K1510"/>
      <c r="L1510"/>
      <c r="M1510"/>
    </row>
    <row r="1511" spans="1:13">
      <c r="A1511" s="1"/>
      <c r="B1511" s="366"/>
      <c r="C1511" s="2"/>
      <c r="D1511" s="2"/>
      <c r="E1511"/>
      <c r="F1511"/>
      <c r="G1511" s="242"/>
      <c r="H1511" s="242"/>
      <c r="I1511"/>
      <c r="J1511"/>
      <c r="K1511"/>
      <c r="L1511"/>
      <c r="M1511"/>
    </row>
    <row r="1512" spans="1:13">
      <c r="A1512" s="1"/>
      <c r="B1512" s="366"/>
      <c r="C1512" s="2"/>
      <c r="D1512" s="2"/>
      <c r="E1512"/>
      <c r="F1512"/>
      <c r="G1512" s="242"/>
      <c r="H1512" s="242"/>
      <c r="I1512"/>
      <c r="J1512"/>
      <c r="K1512"/>
      <c r="L1512"/>
      <c r="M1512"/>
    </row>
    <row r="1513" spans="1:13">
      <c r="A1513" s="1"/>
      <c r="B1513" s="366"/>
      <c r="C1513" s="2"/>
      <c r="D1513" s="2"/>
      <c r="E1513"/>
      <c r="F1513"/>
      <c r="G1513" s="242"/>
      <c r="H1513" s="242"/>
      <c r="I1513"/>
      <c r="J1513"/>
      <c r="K1513"/>
      <c r="L1513"/>
      <c r="M1513"/>
    </row>
    <row r="1514" spans="1:13">
      <c r="A1514" s="1"/>
      <c r="B1514" s="366"/>
      <c r="C1514" s="2"/>
      <c r="D1514" s="2"/>
      <c r="E1514"/>
      <c r="F1514"/>
      <c r="G1514" s="242"/>
      <c r="H1514" s="242"/>
      <c r="I1514"/>
      <c r="J1514"/>
      <c r="K1514"/>
      <c r="L1514"/>
      <c r="M1514"/>
    </row>
    <row r="1515" spans="1:13">
      <c r="A1515" s="1"/>
      <c r="B1515" s="366"/>
      <c r="C1515" s="2"/>
      <c r="D1515" s="2"/>
      <c r="E1515"/>
      <c r="F1515"/>
      <c r="G1515" s="242"/>
      <c r="H1515" s="242"/>
      <c r="I1515"/>
      <c r="J1515"/>
      <c r="K1515"/>
      <c r="L1515"/>
      <c r="M1515"/>
    </row>
    <row r="1516" spans="1:13">
      <c r="A1516" s="1"/>
      <c r="B1516" s="366"/>
      <c r="C1516" s="2"/>
      <c r="D1516" s="2"/>
      <c r="E1516"/>
      <c r="F1516"/>
      <c r="G1516" s="242"/>
      <c r="H1516" s="242"/>
      <c r="I1516"/>
      <c r="J1516"/>
      <c r="K1516"/>
      <c r="L1516"/>
      <c r="M1516"/>
    </row>
    <row r="1517" spans="1:13">
      <c r="A1517" s="1"/>
      <c r="B1517" s="366"/>
      <c r="C1517" s="2"/>
      <c r="D1517" s="2"/>
      <c r="E1517"/>
      <c r="F1517"/>
      <c r="G1517" s="242"/>
      <c r="H1517" s="242"/>
      <c r="I1517"/>
      <c r="J1517"/>
      <c r="K1517"/>
      <c r="L1517"/>
      <c r="M1517"/>
    </row>
    <row r="1518" spans="1:13">
      <c r="A1518" s="1"/>
      <c r="B1518" s="366"/>
      <c r="C1518" s="2"/>
      <c r="D1518" s="2"/>
      <c r="E1518"/>
      <c r="F1518"/>
      <c r="G1518" s="242"/>
      <c r="H1518" s="242"/>
      <c r="I1518"/>
      <c r="J1518"/>
      <c r="K1518"/>
      <c r="L1518"/>
      <c r="M1518"/>
    </row>
    <row r="1519" spans="1:13">
      <c r="A1519" s="1"/>
      <c r="B1519" s="366"/>
      <c r="C1519" s="2"/>
      <c r="D1519" s="2"/>
      <c r="E1519"/>
      <c r="F1519"/>
      <c r="G1519" s="242"/>
      <c r="H1519" s="242"/>
      <c r="I1519"/>
      <c r="J1519"/>
      <c r="K1519"/>
      <c r="L1519"/>
      <c r="M1519"/>
    </row>
    <row r="1520" spans="1:13">
      <c r="A1520" s="1"/>
      <c r="B1520" s="366"/>
      <c r="C1520" s="2"/>
      <c r="D1520" s="2"/>
      <c r="E1520"/>
      <c r="F1520"/>
      <c r="G1520" s="242"/>
      <c r="H1520" s="242"/>
      <c r="I1520"/>
      <c r="J1520"/>
      <c r="K1520"/>
      <c r="L1520"/>
      <c r="M1520"/>
    </row>
    <row r="1521" spans="1:13">
      <c r="A1521" s="1"/>
      <c r="B1521" s="366"/>
      <c r="C1521" s="2"/>
      <c r="D1521" s="2"/>
      <c r="E1521"/>
      <c r="F1521"/>
      <c r="G1521" s="242"/>
      <c r="H1521" s="242"/>
      <c r="I1521"/>
      <c r="J1521"/>
      <c r="K1521"/>
      <c r="L1521"/>
      <c r="M1521"/>
    </row>
    <row r="1522" spans="1:13">
      <c r="A1522" s="1"/>
      <c r="B1522" s="366"/>
      <c r="C1522" s="2"/>
      <c r="D1522" s="2"/>
      <c r="E1522"/>
      <c r="F1522"/>
      <c r="G1522" s="242"/>
      <c r="H1522" s="242"/>
      <c r="I1522"/>
      <c r="J1522"/>
      <c r="K1522"/>
      <c r="L1522"/>
      <c r="M1522"/>
    </row>
    <row r="1523" spans="1:13">
      <c r="A1523" s="1"/>
      <c r="B1523" s="366"/>
      <c r="C1523" s="2"/>
      <c r="D1523" s="2"/>
      <c r="E1523"/>
      <c r="F1523"/>
      <c r="G1523" s="242"/>
      <c r="H1523" s="242"/>
      <c r="I1523"/>
      <c r="J1523"/>
      <c r="K1523"/>
      <c r="L1523"/>
      <c r="M1523"/>
    </row>
    <row r="1524" spans="1:13">
      <c r="A1524" s="1"/>
      <c r="B1524" s="366"/>
      <c r="C1524" s="2"/>
      <c r="D1524" s="2"/>
      <c r="E1524"/>
      <c r="F1524"/>
      <c r="G1524" s="242"/>
      <c r="H1524" s="242"/>
      <c r="I1524"/>
      <c r="J1524"/>
      <c r="K1524"/>
      <c r="L1524"/>
      <c r="M1524"/>
    </row>
    <row r="1525" spans="1:13">
      <c r="A1525" s="1"/>
      <c r="B1525" s="366"/>
      <c r="C1525" s="2"/>
      <c r="D1525" s="2"/>
      <c r="E1525"/>
      <c r="F1525"/>
      <c r="G1525" s="242"/>
      <c r="H1525" s="242"/>
      <c r="I1525"/>
      <c r="J1525"/>
      <c r="K1525"/>
      <c r="L1525"/>
      <c r="M1525"/>
    </row>
    <row r="1526" spans="1:13">
      <c r="A1526" s="1"/>
      <c r="B1526" s="366"/>
      <c r="C1526" s="2"/>
      <c r="D1526" s="2"/>
      <c r="E1526"/>
      <c r="F1526"/>
      <c r="G1526" s="242"/>
      <c r="H1526" s="242"/>
      <c r="I1526"/>
      <c r="J1526"/>
      <c r="K1526"/>
      <c r="L1526"/>
      <c r="M1526"/>
    </row>
    <row r="1527" spans="1:13">
      <c r="A1527" s="1"/>
      <c r="B1527" s="366"/>
      <c r="C1527" s="2"/>
      <c r="D1527" s="2"/>
      <c r="E1527"/>
      <c r="F1527"/>
      <c r="G1527" s="242"/>
      <c r="H1527" s="242"/>
      <c r="I1527"/>
      <c r="J1527"/>
      <c r="K1527"/>
      <c r="L1527"/>
      <c r="M1527"/>
    </row>
    <row r="1528" spans="1:13">
      <c r="A1528" s="1"/>
      <c r="B1528" s="366"/>
      <c r="C1528" s="2"/>
      <c r="D1528" s="2"/>
      <c r="E1528"/>
      <c r="F1528"/>
      <c r="G1528" s="242"/>
      <c r="H1528" s="242"/>
      <c r="I1528"/>
      <c r="J1528"/>
      <c r="K1528"/>
      <c r="L1528"/>
      <c r="M1528"/>
    </row>
    <row r="1529" spans="1:13">
      <c r="A1529" s="1"/>
      <c r="B1529" s="366"/>
      <c r="C1529" s="2"/>
      <c r="D1529" s="2"/>
      <c r="E1529"/>
      <c r="F1529"/>
      <c r="G1529" s="242"/>
      <c r="H1529" s="242"/>
      <c r="I1529"/>
      <c r="J1529"/>
      <c r="K1529"/>
      <c r="L1529"/>
      <c r="M1529"/>
    </row>
    <row r="1530" spans="1:13">
      <c r="A1530" s="1"/>
      <c r="B1530" s="366"/>
      <c r="C1530" s="2"/>
      <c r="D1530" s="2"/>
      <c r="E1530"/>
      <c r="F1530"/>
      <c r="G1530" s="242"/>
      <c r="H1530" s="242"/>
      <c r="I1530"/>
      <c r="J1530"/>
      <c r="K1530"/>
      <c r="L1530"/>
      <c r="M1530"/>
    </row>
    <row r="1531" spans="1:13">
      <c r="A1531" s="1"/>
      <c r="B1531" s="366"/>
      <c r="C1531" s="2"/>
      <c r="D1531" s="2"/>
      <c r="E1531"/>
      <c r="F1531"/>
      <c r="G1531" s="242"/>
      <c r="H1531" s="242"/>
      <c r="I1531"/>
      <c r="J1531"/>
      <c r="K1531"/>
      <c r="L1531"/>
      <c r="M1531"/>
    </row>
    <row r="1532" spans="1:13">
      <c r="A1532" s="1"/>
      <c r="B1532" s="366"/>
      <c r="C1532" s="2"/>
      <c r="D1532" s="2"/>
      <c r="E1532"/>
      <c r="F1532"/>
      <c r="G1532" s="242"/>
      <c r="H1532" s="242"/>
      <c r="I1532"/>
      <c r="J1532"/>
      <c r="K1532"/>
      <c r="L1532"/>
      <c r="M1532"/>
    </row>
    <row r="1533" spans="1:13">
      <c r="A1533" s="1"/>
      <c r="B1533" s="366"/>
      <c r="C1533" s="2"/>
      <c r="D1533" s="2"/>
      <c r="E1533"/>
      <c r="F1533"/>
      <c r="G1533" s="242"/>
      <c r="H1533" s="242"/>
      <c r="I1533"/>
      <c r="J1533"/>
      <c r="K1533"/>
      <c r="L1533"/>
      <c r="M1533"/>
    </row>
    <row r="1534" spans="1:13">
      <c r="A1534" s="1"/>
      <c r="B1534" s="366"/>
      <c r="C1534" s="2"/>
      <c r="D1534" s="2"/>
      <c r="E1534"/>
      <c r="F1534"/>
      <c r="G1534" s="242"/>
      <c r="H1534" s="242"/>
      <c r="I1534"/>
      <c r="J1534"/>
      <c r="K1534"/>
      <c r="L1534"/>
      <c r="M1534"/>
    </row>
    <row r="1535" spans="1:13">
      <c r="A1535" s="1"/>
      <c r="B1535" s="366"/>
      <c r="C1535" s="2"/>
      <c r="D1535" s="2"/>
      <c r="E1535"/>
      <c r="F1535"/>
      <c r="G1535" s="242"/>
      <c r="H1535" s="242"/>
      <c r="I1535"/>
      <c r="J1535"/>
      <c r="K1535"/>
      <c r="L1535"/>
      <c r="M1535"/>
    </row>
    <row r="1536" spans="1:13">
      <c r="A1536" s="1"/>
      <c r="B1536" s="366"/>
      <c r="C1536" s="2"/>
      <c r="D1536" s="2"/>
      <c r="E1536"/>
      <c r="F1536"/>
      <c r="G1536" s="242"/>
      <c r="H1536" s="242"/>
      <c r="I1536"/>
      <c r="J1536"/>
      <c r="K1536"/>
      <c r="L1536"/>
      <c r="M1536"/>
    </row>
    <row r="1537" spans="1:13">
      <c r="A1537" s="1"/>
      <c r="B1537" s="366"/>
      <c r="C1537" s="2"/>
      <c r="D1537" s="2"/>
      <c r="E1537"/>
      <c r="F1537"/>
      <c r="G1537" s="242"/>
      <c r="H1537" s="242"/>
      <c r="I1537"/>
      <c r="J1537"/>
      <c r="K1537"/>
      <c r="L1537"/>
      <c r="M1537"/>
    </row>
    <row r="1538" spans="1:13">
      <c r="A1538" s="1"/>
      <c r="B1538" s="366"/>
      <c r="C1538" s="2"/>
      <c r="D1538" s="2"/>
      <c r="E1538"/>
      <c r="F1538"/>
      <c r="G1538" s="242"/>
      <c r="H1538" s="242"/>
      <c r="I1538"/>
      <c r="J1538"/>
      <c r="K1538"/>
      <c r="L1538"/>
      <c r="M1538"/>
    </row>
    <row r="1539" spans="1:13">
      <c r="A1539" s="1"/>
      <c r="B1539" s="366"/>
      <c r="C1539" s="2"/>
      <c r="D1539" s="2"/>
      <c r="E1539"/>
      <c r="F1539"/>
      <c r="G1539" s="242"/>
      <c r="H1539" s="242"/>
      <c r="I1539"/>
      <c r="J1539"/>
      <c r="K1539"/>
      <c r="L1539"/>
      <c r="M1539"/>
    </row>
    <row r="1540" spans="1:13">
      <c r="A1540" s="1"/>
      <c r="B1540" s="366"/>
      <c r="C1540" s="2"/>
      <c r="D1540" s="2"/>
      <c r="E1540"/>
      <c r="F1540"/>
      <c r="G1540" s="242"/>
      <c r="H1540" s="242"/>
      <c r="I1540"/>
      <c r="J1540"/>
      <c r="K1540"/>
      <c r="L1540"/>
      <c r="M1540"/>
    </row>
    <row r="1541" spans="1:13">
      <c r="A1541" s="1"/>
      <c r="B1541" s="366"/>
      <c r="C1541" s="2"/>
      <c r="D1541" s="2"/>
      <c r="E1541"/>
      <c r="F1541"/>
      <c r="G1541" s="242"/>
      <c r="H1541" s="242"/>
      <c r="I1541"/>
      <c r="J1541"/>
      <c r="K1541"/>
      <c r="L1541"/>
      <c r="M1541"/>
    </row>
    <row r="1542" spans="1:13">
      <c r="A1542" s="1"/>
      <c r="B1542" s="366"/>
      <c r="C1542" s="2"/>
      <c r="D1542" s="2"/>
      <c r="E1542"/>
      <c r="F1542"/>
      <c r="G1542" s="242"/>
      <c r="H1542" s="242"/>
      <c r="I1542"/>
      <c r="J1542"/>
      <c r="K1542"/>
      <c r="L1542"/>
      <c r="M1542"/>
    </row>
    <row r="1543" spans="1:13">
      <c r="A1543" s="1"/>
      <c r="B1543" s="366"/>
      <c r="C1543" s="2"/>
      <c r="D1543" s="2"/>
      <c r="E1543"/>
      <c r="F1543"/>
      <c r="G1543" s="242"/>
      <c r="H1543" s="242"/>
      <c r="I1543"/>
      <c r="J1543"/>
      <c r="K1543"/>
      <c r="L1543"/>
      <c r="M1543"/>
    </row>
    <row r="1544" spans="1:13">
      <c r="A1544" s="1"/>
      <c r="B1544" s="366"/>
      <c r="C1544" s="2"/>
      <c r="D1544" s="2"/>
      <c r="E1544"/>
      <c r="F1544"/>
      <c r="G1544" s="242"/>
      <c r="H1544" s="242"/>
      <c r="I1544"/>
      <c r="J1544"/>
      <c r="K1544"/>
      <c r="L1544"/>
      <c r="M1544"/>
    </row>
    <row r="1545" spans="1:13">
      <c r="A1545" s="1"/>
      <c r="B1545" s="366"/>
      <c r="C1545" s="2"/>
      <c r="D1545" s="2"/>
      <c r="E1545"/>
      <c r="F1545"/>
      <c r="G1545" s="242"/>
      <c r="H1545" s="242"/>
      <c r="I1545"/>
      <c r="J1545"/>
      <c r="K1545"/>
      <c r="L1545"/>
      <c r="M1545"/>
    </row>
    <row r="1546" spans="1:13">
      <c r="A1546" s="1"/>
      <c r="B1546" s="366"/>
      <c r="C1546" s="2"/>
      <c r="D1546" s="2"/>
      <c r="E1546"/>
      <c r="F1546"/>
      <c r="G1546" s="242"/>
      <c r="H1546" s="242"/>
      <c r="I1546"/>
      <c r="J1546"/>
      <c r="K1546"/>
      <c r="L1546"/>
      <c r="M1546"/>
    </row>
    <row r="1547" spans="1:13">
      <c r="A1547" s="1"/>
      <c r="B1547" s="366"/>
      <c r="C1547" s="2"/>
      <c r="D1547" s="2"/>
      <c r="E1547"/>
      <c r="F1547"/>
      <c r="G1547" s="242"/>
      <c r="H1547" s="242"/>
      <c r="I1547"/>
      <c r="J1547"/>
      <c r="K1547"/>
      <c r="L1547"/>
      <c r="M1547"/>
    </row>
    <row r="1548" spans="1:13">
      <c r="A1548" s="1"/>
      <c r="B1548" s="366"/>
      <c r="C1548" s="2"/>
      <c r="D1548" s="2"/>
      <c r="E1548"/>
      <c r="F1548"/>
      <c r="G1548" s="242"/>
      <c r="H1548" s="242"/>
      <c r="I1548"/>
      <c r="J1548"/>
      <c r="K1548"/>
      <c r="L1548"/>
      <c r="M1548"/>
    </row>
    <row r="1549" spans="1:13">
      <c r="A1549" s="1"/>
      <c r="B1549" s="366"/>
      <c r="C1549" s="2"/>
      <c r="D1549" s="2"/>
      <c r="E1549"/>
      <c r="F1549"/>
      <c r="G1549" s="242"/>
      <c r="H1549" s="242"/>
      <c r="I1549"/>
      <c r="J1549"/>
      <c r="K1549"/>
      <c r="L1549"/>
      <c r="M1549"/>
    </row>
    <row r="1550" spans="1:13">
      <c r="A1550" s="1"/>
      <c r="B1550" s="366"/>
      <c r="C1550" s="2"/>
      <c r="D1550" s="2"/>
      <c r="E1550"/>
      <c r="F1550"/>
      <c r="G1550" s="242"/>
      <c r="H1550" s="242"/>
      <c r="I1550"/>
      <c r="J1550"/>
      <c r="K1550"/>
      <c r="L1550"/>
      <c r="M1550"/>
    </row>
    <row r="1551" spans="1:13">
      <c r="A1551" s="1"/>
      <c r="B1551" s="366"/>
      <c r="C1551" s="2"/>
      <c r="D1551" s="2"/>
      <c r="E1551"/>
      <c r="F1551"/>
      <c r="G1551" s="242"/>
      <c r="H1551" s="242"/>
      <c r="I1551"/>
      <c r="J1551"/>
      <c r="K1551"/>
      <c r="L1551"/>
      <c r="M1551"/>
    </row>
    <row r="1552" spans="1:13">
      <c r="A1552" s="1"/>
      <c r="B1552" s="366"/>
      <c r="C1552" s="2"/>
      <c r="D1552" s="2"/>
      <c r="E1552"/>
      <c r="F1552"/>
      <c r="G1552" s="242"/>
      <c r="H1552" s="242"/>
      <c r="I1552"/>
      <c r="J1552"/>
      <c r="K1552"/>
      <c r="L1552"/>
      <c r="M1552"/>
    </row>
    <row r="1553" spans="1:13">
      <c r="A1553" s="1"/>
      <c r="B1553" s="366"/>
      <c r="C1553" s="2"/>
      <c r="D1553" s="2"/>
      <c r="E1553"/>
      <c r="F1553"/>
      <c r="G1553" s="242"/>
      <c r="H1553" s="242"/>
      <c r="I1553"/>
      <c r="J1553"/>
      <c r="K1553"/>
      <c r="L1553"/>
      <c r="M1553"/>
    </row>
    <row r="1554" spans="1:13">
      <c r="A1554" s="1"/>
      <c r="B1554" s="366"/>
      <c r="C1554" s="2"/>
      <c r="D1554" s="2"/>
      <c r="E1554"/>
      <c r="F1554"/>
      <c r="G1554" s="242"/>
      <c r="H1554" s="242"/>
      <c r="I1554"/>
      <c r="J1554"/>
      <c r="K1554"/>
      <c r="L1554"/>
      <c r="M1554"/>
    </row>
    <row r="1555" spans="1:13">
      <c r="A1555" s="1"/>
      <c r="B1555" s="366"/>
      <c r="C1555" s="2"/>
      <c r="D1555" s="2"/>
      <c r="E1555"/>
      <c r="F1555"/>
      <c r="G1555" s="242"/>
      <c r="H1555" s="242"/>
      <c r="I1555"/>
      <c r="J1555"/>
      <c r="K1555"/>
      <c r="L1555"/>
      <c r="M1555"/>
    </row>
    <row r="1556" spans="1:13">
      <c r="A1556" s="1"/>
      <c r="B1556" s="366"/>
      <c r="C1556" s="2"/>
      <c r="D1556" s="2"/>
      <c r="E1556"/>
      <c r="F1556"/>
      <c r="G1556" s="242"/>
      <c r="H1556" s="242"/>
      <c r="I1556"/>
      <c r="J1556"/>
      <c r="K1556"/>
      <c r="L1556"/>
      <c r="M1556"/>
    </row>
    <row r="1557" spans="1:13">
      <c r="A1557" s="1"/>
      <c r="B1557" s="366"/>
      <c r="C1557" s="2"/>
      <c r="D1557" s="2"/>
      <c r="E1557"/>
      <c r="F1557"/>
      <c r="G1557" s="242"/>
      <c r="H1557" s="242"/>
      <c r="I1557"/>
      <c r="J1557"/>
      <c r="K1557"/>
      <c r="L1557"/>
      <c r="M1557"/>
    </row>
    <row r="1558" spans="1:13">
      <c r="A1558" s="1"/>
      <c r="B1558" s="366"/>
      <c r="C1558" s="2"/>
      <c r="D1558" s="2"/>
      <c r="E1558"/>
      <c r="F1558"/>
      <c r="G1558" s="242"/>
      <c r="H1558" s="242"/>
      <c r="I1558"/>
      <c r="J1558"/>
      <c r="K1558"/>
      <c r="L1558"/>
      <c r="M1558"/>
    </row>
    <row r="1559" spans="1:13">
      <c r="A1559" s="1"/>
      <c r="B1559" s="366"/>
      <c r="C1559" s="2"/>
      <c r="D1559" s="2"/>
      <c r="E1559"/>
      <c r="F1559"/>
      <c r="G1559" s="242"/>
      <c r="H1559" s="242"/>
      <c r="I1559"/>
      <c r="J1559"/>
      <c r="K1559"/>
      <c r="L1559"/>
      <c r="M1559"/>
    </row>
    <row r="1560" spans="1:13">
      <c r="A1560" s="1"/>
      <c r="B1560" s="366"/>
      <c r="C1560" s="2"/>
      <c r="D1560" s="2"/>
      <c r="E1560"/>
      <c r="F1560"/>
      <c r="G1560" s="242"/>
      <c r="H1560" s="242"/>
      <c r="I1560"/>
      <c r="J1560"/>
      <c r="K1560"/>
      <c r="L1560"/>
      <c r="M1560"/>
    </row>
    <row r="1561" spans="1:13">
      <c r="A1561" s="1"/>
      <c r="B1561" s="366"/>
      <c r="C1561" s="2"/>
      <c r="D1561" s="2"/>
      <c r="E1561"/>
      <c r="F1561"/>
      <c r="G1561" s="242"/>
      <c r="H1561" s="242"/>
      <c r="I1561"/>
      <c r="J1561"/>
      <c r="K1561"/>
      <c r="L1561"/>
      <c r="M1561"/>
    </row>
    <row r="1562" spans="1:13">
      <c r="A1562" s="1"/>
      <c r="B1562" s="366"/>
      <c r="C1562" s="2"/>
      <c r="D1562" s="2"/>
      <c r="E1562"/>
      <c r="F1562"/>
      <c r="G1562" s="242"/>
      <c r="H1562" s="242"/>
      <c r="I1562"/>
      <c r="J1562"/>
      <c r="K1562"/>
      <c r="L1562"/>
      <c r="M1562"/>
    </row>
    <row r="1563" spans="1:13">
      <c r="A1563" s="1"/>
      <c r="B1563" s="366"/>
      <c r="C1563" s="2"/>
      <c r="D1563" s="2"/>
      <c r="E1563"/>
      <c r="F1563"/>
      <c r="G1563" s="242"/>
      <c r="H1563" s="242"/>
      <c r="I1563"/>
      <c r="J1563"/>
      <c r="K1563"/>
      <c r="L1563"/>
      <c r="M1563"/>
    </row>
    <row r="1564" spans="1:13">
      <c r="A1564" s="1"/>
      <c r="B1564" s="366"/>
      <c r="C1564" s="2"/>
      <c r="D1564" s="2"/>
      <c r="E1564"/>
      <c r="F1564"/>
      <c r="G1564" s="242"/>
      <c r="H1564" s="242"/>
      <c r="I1564"/>
      <c r="J1564"/>
      <c r="K1564"/>
      <c r="L1564"/>
      <c r="M1564"/>
    </row>
    <row r="1565" spans="1:13">
      <c r="A1565" s="1"/>
      <c r="B1565" s="366"/>
      <c r="C1565" s="2"/>
      <c r="D1565" s="2"/>
      <c r="E1565"/>
      <c r="F1565"/>
      <c r="G1565" s="242"/>
      <c r="H1565" s="242"/>
      <c r="I1565"/>
      <c r="J1565"/>
      <c r="K1565"/>
      <c r="L1565"/>
      <c r="M1565"/>
    </row>
    <row r="1566" spans="1:13">
      <c r="A1566" s="1"/>
      <c r="B1566" s="366"/>
      <c r="C1566" s="2"/>
      <c r="D1566" s="2"/>
      <c r="E1566"/>
      <c r="F1566"/>
      <c r="G1566" s="242"/>
      <c r="H1566" s="242"/>
      <c r="I1566"/>
      <c r="J1566"/>
      <c r="K1566"/>
      <c r="L1566"/>
      <c r="M1566"/>
    </row>
    <row r="1567" spans="1:13">
      <c r="A1567" s="1"/>
      <c r="B1567" s="366"/>
      <c r="C1567" s="2"/>
      <c r="D1567" s="2"/>
      <c r="E1567"/>
      <c r="F1567"/>
      <c r="G1567" s="242"/>
      <c r="H1567" s="242"/>
      <c r="I1567"/>
      <c r="J1567"/>
      <c r="K1567"/>
      <c r="L1567"/>
      <c r="M1567"/>
    </row>
    <row r="1568" spans="1:13">
      <c r="A1568" s="1"/>
      <c r="B1568" s="366"/>
      <c r="C1568" s="2"/>
      <c r="D1568" s="2"/>
      <c r="E1568"/>
      <c r="F1568"/>
      <c r="G1568" s="242"/>
      <c r="H1568" s="242"/>
      <c r="I1568"/>
      <c r="J1568"/>
      <c r="K1568"/>
      <c r="L1568"/>
      <c r="M1568"/>
    </row>
    <row r="1569" spans="1:13">
      <c r="A1569" s="1"/>
      <c r="B1569" s="366"/>
      <c r="C1569" s="2"/>
      <c r="D1569" s="2"/>
      <c r="E1569"/>
      <c r="F1569"/>
      <c r="G1569" s="242"/>
      <c r="H1569" s="242"/>
      <c r="I1569"/>
      <c r="J1569"/>
      <c r="K1569"/>
      <c r="L1569"/>
      <c r="M1569"/>
    </row>
    <row r="1570" spans="1:13">
      <c r="A1570" s="1"/>
      <c r="B1570" s="366"/>
      <c r="C1570" s="2"/>
      <c r="D1570" s="2"/>
      <c r="E1570"/>
      <c r="F1570"/>
      <c r="G1570" s="242"/>
      <c r="H1570" s="242"/>
      <c r="I1570"/>
      <c r="J1570"/>
      <c r="K1570"/>
      <c r="L1570"/>
      <c r="M1570"/>
    </row>
    <row r="1571" spans="1:13">
      <c r="A1571" s="1"/>
      <c r="B1571" s="366"/>
      <c r="C1571" s="2"/>
      <c r="D1571" s="2"/>
      <c r="E1571"/>
      <c r="F1571"/>
      <c r="G1571" s="242"/>
      <c r="H1571" s="242"/>
      <c r="I1571"/>
      <c r="J1571"/>
      <c r="K1571"/>
      <c r="L1571"/>
      <c r="M1571"/>
    </row>
    <row r="1572" spans="1:13">
      <c r="A1572" s="1"/>
      <c r="B1572" s="366"/>
      <c r="C1572" s="2"/>
      <c r="D1572" s="2"/>
      <c r="E1572"/>
      <c r="F1572"/>
      <c r="G1572" s="242"/>
      <c r="H1572" s="242"/>
      <c r="I1572"/>
      <c r="J1572"/>
      <c r="K1572"/>
      <c r="L1572"/>
      <c r="M1572"/>
    </row>
    <row r="1573" spans="1:13">
      <c r="A1573" s="1"/>
      <c r="B1573" s="366"/>
      <c r="C1573" s="2"/>
      <c r="D1573" s="2"/>
      <c r="E1573"/>
      <c r="F1573"/>
      <c r="G1573" s="242"/>
      <c r="H1573" s="242"/>
      <c r="I1573"/>
      <c r="J1573"/>
      <c r="K1573"/>
      <c r="L1573"/>
      <c r="M1573"/>
    </row>
    <row r="1574" spans="1:13">
      <c r="A1574" s="1"/>
      <c r="B1574" s="366"/>
      <c r="C1574" s="2"/>
      <c r="D1574" s="2"/>
      <c r="E1574"/>
      <c r="F1574"/>
      <c r="G1574" s="242"/>
      <c r="H1574" s="242"/>
      <c r="I1574"/>
      <c r="J1574"/>
      <c r="K1574"/>
      <c r="L1574"/>
      <c r="M1574"/>
    </row>
    <row r="1575" spans="1:13">
      <c r="A1575" s="1"/>
      <c r="B1575" s="366"/>
      <c r="C1575" s="2"/>
      <c r="D1575" s="2"/>
      <c r="E1575"/>
      <c r="F1575"/>
      <c r="G1575" s="242"/>
      <c r="H1575" s="242"/>
      <c r="I1575"/>
      <c r="J1575"/>
      <c r="K1575"/>
      <c r="L1575"/>
      <c r="M1575"/>
    </row>
    <row r="1576" spans="1:13">
      <c r="A1576" s="1"/>
      <c r="B1576" s="366"/>
      <c r="C1576" s="2"/>
      <c r="D1576" s="2"/>
      <c r="E1576"/>
      <c r="F1576"/>
      <c r="G1576" s="242"/>
      <c r="H1576" s="242"/>
      <c r="I1576"/>
      <c r="J1576"/>
      <c r="K1576"/>
      <c r="L1576"/>
      <c r="M1576"/>
    </row>
    <row r="1577" spans="1:13">
      <c r="A1577" s="1"/>
      <c r="B1577" s="366"/>
      <c r="C1577" s="2"/>
      <c r="D1577" s="2"/>
      <c r="E1577"/>
      <c r="F1577"/>
      <c r="G1577" s="242"/>
      <c r="H1577" s="242"/>
      <c r="I1577"/>
      <c r="J1577"/>
      <c r="K1577"/>
      <c r="L1577"/>
      <c r="M1577"/>
    </row>
    <row r="1578" spans="1:13">
      <c r="A1578" s="1"/>
      <c r="B1578" s="366"/>
      <c r="C1578" s="2"/>
      <c r="D1578" s="2"/>
      <c r="E1578"/>
      <c r="F1578"/>
      <c r="G1578" s="242"/>
      <c r="H1578" s="242"/>
      <c r="I1578"/>
      <c r="J1578"/>
      <c r="K1578"/>
      <c r="L1578"/>
      <c r="M1578"/>
    </row>
    <row r="1579" spans="1:13">
      <c r="A1579" s="1"/>
      <c r="B1579" s="366"/>
      <c r="C1579" s="2"/>
      <c r="D1579" s="2"/>
      <c r="E1579"/>
      <c r="F1579"/>
      <c r="G1579" s="242"/>
      <c r="H1579" s="242"/>
      <c r="I1579"/>
      <c r="J1579"/>
      <c r="K1579"/>
      <c r="L1579"/>
      <c r="M1579"/>
    </row>
    <row r="1580" spans="1:13">
      <c r="A1580" s="1"/>
      <c r="B1580" s="366"/>
      <c r="C1580" s="2"/>
      <c r="D1580" s="2"/>
      <c r="E1580"/>
      <c r="F1580"/>
      <c r="G1580" s="242"/>
      <c r="H1580" s="242"/>
      <c r="I1580"/>
      <c r="J1580"/>
      <c r="K1580"/>
      <c r="L1580"/>
      <c r="M1580"/>
    </row>
    <row r="1581" spans="1:13">
      <c r="A1581" s="1"/>
      <c r="B1581" s="366"/>
      <c r="C1581" s="2"/>
      <c r="D1581" s="2"/>
      <c r="E1581"/>
      <c r="F1581"/>
      <c r="G1581" s="242"/>
      <c r="H1581" s="242"/>
      <c r="I1581"/>
      <c r="J1581"/>
      <c r="K1581"/>
      <c r="L1581"/>
      <c r="M1581"/>
    </row>
    <row r="1582" spans="1:13">
      <c r="A1582" s="1"/>
      <c r="B1582" s="366"/>
      <c r="C1582" s="2"/>
      <c r="D1582" s="2"/>
      <c r="E1582"/>
      <c r="F1582"/>
      <c r="G1582" s="242"/>
      <c r="H1582" s="242"/>
      <c r="I1582"/>
      <c r="J1582"/>
      <c r="K1582"/>
      <c r="L1582"/>
      <c r="M1582"/>
    </row>
    <row r="1583" spans="1:13">
      <c r="A1583" s="1"/>
      <c r="B1583" s="366"/>
      <c r="C1583" s="2"/>
      <c r="D1583" s="2"/>
      <c r="E1583"/>
      <c r="F1583"/>
      <c r="G1583" s="242"/>
      <c r="H1583" s="242"/>
      <c r="I1583"/>
      <c r="J1583"/>
      <c r="K1583"/>
      <c r="L1583"/>
      <c r="M1583"/>
    </row>
    <row r="1584" spans="1:13">
      <c r="A1584" s="1"/>
      <c r="B1584" s="366"/>
      <c r="C1584" s="2"/>
      <c r="D1584" s="2"/>
      <c r="E1584"/>
      <c r="F1584"/>
      <c r="G1584" s="242"/>
      <c r="H1584" s="242"/>
      <c r="I1584"/>
      <c r="J1584"/>
      <c r="K1584"/>
      <c r="L1584"/>
      <c r="M1584"/>
    </row>
    <row r="1585" spans="1:13">
      <c r="A1585" s="1"/>
      <c r="B1585" s="366"/>
      <c r="C1585" s="2"/>
      <c r="D1585" s="2"/>
      <c r="E1585"/>
      <c r="F1585"/>
      <c r="G1585" s="242"/>
      <c r="H1585" s="242"/>
      <c r="I1585"/>
      <c r="J1585"/>
      <c r="K1585"/>
      <c r="L1585"/>
      <c r="M1585"/>
    </row>
    <row r="1586" spans="1:13">
      <c r="A1586" s="1"/>
      <c r="B1586" s="366"/>
      <c r="C1586" s="2"/>
      <c r="D1586" s="2"/>
      <c r="E1586"/>
      <c r="F1586"/>
      <c r="G1586" s="242"/>
      <c r="H1586" s="242"/>
      <c r="I1586"/>
      <c r="J1586"/>
      <c r="K1586"/>
      <c r="L1586"/>
      <c r="M1586"/>
    </row>
    <row r="1587" spans="1:13">
      <c r="A1587" s="1"/>
      <c r="B1587" s="366"/>
      <c r="C1587" s="2"/>
      <c r="D1587" s="2"/>
      <c r="E1587"/>
      <c r="F1587"/>
      <c r="G1587" s="242"/>
      <c r="H1587" s="242"/>
      <c r="I1587"/>
      <c r="J1587"/>
      <c r="K1587"/>
      <c r="L1587"/>
      <c r="M1587"/>
    </row>
    <row r="1588" spans="1:13">
      <c r="A1588" s="1"/>
      <c r="B1588" s="366"/>
      <c r="C1588" s="2"/>
      <c r="D1588" s="2"/>
      <c r="E1588"/>
      <c r="F1588"/>
      <c r="G1588" s="242"/>
      <c r="H1588" s="242"/>
      <c r="I1588"/>
      <c r="J1588"/>
      <c r="K1588"/>
      <c r="L1588"/>
      <c r="M1588"/>
    </row>
    <row r="1589" spans="1:13">
      <c r="A1589" s="1"/>
      <c r="B1589" s="366"/>
      <c r="C1589" s="2"/>
      <c r="D1589" s="2"/>
      <c r="E1589"/>
      <c r="F1589"/>
      <c r="G1589" s="242"/>
      <c r="H1589" s="242"/>
      <c r="I1589"/>
      <c r="J1589"/>
      <c r="K1589"/>
      <c r="L1589"/>
      <c r="M1589"/>
    </row>
    <row r="1590" spans="1:13">
      <c r="A1590" s="1"/>
      <c r="B1590" s="366"/>
      <c r="C1590" s="2"/>
      <c r="D1590" s="2"/>
      <c r="E1590"/>
      <c r="F1590"/>
      <c r="G1590" s="242"/>
      <c r="H1590" s="242"/>
      <c r="I1590"/>
      <c r="J1590"/>
      <c r="K1590"/>
      <c r="L1590"/>
      <c r="M1590"/>
    </row>
    <row r="1591" spans="1:13">
      <c r="A1591" s="1"/>
      <c r="B1591" s="366"/>
      <c r="C1591" s="2"/>
      <c r="D1591" s="2"/>
      <c r="E1591"/>
      <c r="F1591"/>
      <c r="G1591" s="242"/>
      <c r="H1591" s="242"/>
      <c r="I1591"/>
      <c r="J1591"/>
      <c r="K1591"/>
      <c r="L1591"/>
      <c r="M1591"/>
    </row>
    <row r="1592" spans="1:13">
      <c r="A1592" s="1"/>
      <c r="B1592" s="366"/>
      <c r="C1592" s="2"/>
      <c r="D1592" s="2"/>
      <c r="E1592"/>
      <c r="F1592"/>
      <c r="G1592" s="242"/>
      <c r="H1592" s="242"/>
      <c r="I1592"/>
      <c r="J1592"/>
      <c r="K1592"/>
      <c r="L1592"/>
      <c r="M1592"/>
    </row>
    <row r="1593" spans="1:13">
      <c r="A1593" s="1"/>
      <c r="B1593" s="366"/>
      <c r="C1593" s="2"/>
      <c r="D1593" s="2"/>
      <c r="E1593"/>
      <c r="F1593"/>
      <c r="G1593" s="242"/>
      <c r="H1593" s="242"/>
      <c r="I1593"/>
      <c r="J1593"/>
      <c r="K1593"/>
      <c r="L1593"/>
      <c r="M1593"/>
    </row>
    <row r="1594" spans="1:13">
      <c r="A1594" s="1"/>
      <c r="B1594" s="366"/>
      <c r="C1594" s="2"/>
      <c r="D1594" s="2"/>
      <c r="E1594"/>
      <c r="F1594"/>
      <c r="G1594" s="242"/>
      <c r="H1594" s="242"/>
      <c r="I1594"/>
      <c r="J1594"/>
      <c r="K1594"/>
      <c r="L1594"/>
      <c r="M1594"/>
    </row>
    <row r="1595" spans="1:13">
      <c r="A1595" s="1"/>
      <c r="B1595" s="366"/>
      <c r="C1595" s="2"/>
      <c r="D1595" s="2"/>
      <c r="E1595"/>
      <c r="F1595"/>
      <c r="G1595" s="242"/>
      <c r="H1595" s="242"/>
      <c r="I1595"/>
      <c r="J1595"/>
      <c r="K1595"/>
      <c r="L1595"/>
      <c r="M1595"/>
    </row>
    <row r="1596" spans="1:13">
      <c r="A1596" s="1"/>
      <c r="B1596" s="366"/>
      <c r="C1596" s="2"/>
      <c r="D1596" s="2"/>
      <c r="E1596"/>
      <c r="F1596"/>
      <c r="G1596" s="242"/>
      <c r="H1596" s="242"/>
      <c r="I1596"/>
      <c r="J1596"/>
      <c r="K1596"/>
      <c r="L1596"/>
      <c r="M1596"/>
    </row>
    <row r="1597" spans="1:13">
      <c r="A1597" s="1"/>
      <c r="B1597" s="366"/>
      <c r="C1597" s="2"/>
      <c r="D1597" s="2"/>
      <c r="E1597"/>
      <c r="F1597"/>
      <c r="G1597" s="242"/>
      <c r="H1597" s="242"/>
      <c r="I1597"/>
      <c r="J1597"/>
      <c r="K1597"/>
      <c r="L1597"/>
      <c r="M1597"/>
    </row>
    <row r="1598" spans="1:13">
      <c r="A1598" s="1"/>
      <c r="B1598" s="366"/>
      <c r="C1598" s="2"/>
      <c r="D1598" s="2"/>
      <c r="E1598"/>
      <c r="F1598"/>
      <c r="G1598" s="242"/>
      <c r="H1598" s="242"/>
      <c r="I1598"/>
      <c r="J1598"/>
      <c r="K1598"/>
      <c r="L1598"/>
      <c r="M1598"/>
    </row>
    <row r="1599" spans="1:13">
      <c r="A1599" s="1"/>
      <c r="B1599" s="366"/>
      <c r="C1599" s="2"/>
      <c r="D1599" s="2"/>
      <c r="E1599"/>
      <c r="F1599"/>
      <c r="G1599" s="242"/>
      <c r="H1599" s="242"/>
      <c r="I1599"/>
      <c r="J1599"/>
      <c r="K1599"/>
      <c r="L1599"/>
      <c r="M1599"/>
    </row>
    <row r="1600" spans="1:13">
      <c r="A1600" s="1"/>
      <c r="B1600" s="366"/>
      <c r="C1600" s="2"/>
      <c r="D1600" s="2"/>
      <c r="E1600"/>
      <c r="F1600"/>
      <c r="G1600" s="242"/>
      <c r="H1600" s="242"/>
      <c r="I1600"/>
      <c r="J1600"/>
      <c r="K1600"/>
      <c r="L1600"/>
      <c r="M1600"/>
    </row>
    <row r="1601" spans="1:13">
      <c r="A1601" s="1"/>
      <c r="B1601" s="366"/>
      <c r="C1601" s="2"/>
      <c r="D1601" s="2"/>
      <c r="E1601"/>
      <c r="F1601"/>
      <c r="G1601" s="242"/>
      <c r="H1601" s="242"/>
      <c r="I1601"/>
      <c r="J1601"/>
      <c r="K1601"/>
      <c r="L1601"/>
      <c r="M1601"/>
    </row>
  </sheetData>
  <mergeCells count="11">
    <mergeCell ref="C196:E196"/>
    <mergeCell ref="C96:E96"/>
    <mergeCell ref="C135:E135"/>
    <mergeCell ref="C161:E161"/>
    <mergeCell ref="G1:U1"/>
    <mergeCell ref="A1:F1"/>
    <mergeCell ref="G5:M5"/>
    <mergeCell ref="A2:F2"/>
    <mergeCell ref="A3:F3"/>
    <mergeCell ref="A4:F4"/>
    <mergeCell ref="C52:E52"/>
  </mergeCells>
  <phoneticPr fontId="14" type="noConversion"/>
  <printOptions horizontalCentered="1"/>
  <pageMargins left="0.39370078740157483" right="0.19685039370078741" top="0.35433070866141736" bottom="0.62992125984251968" header="0.23622047244094491" footer="0.19685039370078741"/>
  <pageSetup paperSize="9" scale="31" fitToHeight="0" orientation="landscape" verticalDpi="300" r:id="rId1"/>
  <headerFooter alignWithMargins="0">
    <oddFooter>&amp;L&amp;Z&amp;F&amp;C                                                                  &amp;R&amp;D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99"/>
  <sheetViews>
    <sheetView view="pageBreakPreview" zoomScale="75" zoomScaleNormal="75" workbookViewId="0">
      <selection sqref="A1:F1"/>
    </sheetView>
  </sheetViews>
  <sheetFormatPr defaultRowHeight="12.75"/>
  <cols>
    <col min="1" max="1" width="7" bestFit="1" customWidth="1"/>
    <col min="2" max="2" width="62.85546875" bestFit="1" customWidth="1"/>
    <col min="3" max="3" width="6.42578125" bestFit="1" customWidth="1"/>
    <col min="4" max="4" width="12.140625" bestFit="1" customWidth="1"/>
    <col min="5" max="5" width="7.42578125" bestFit="1" customWidth="1"/>
    <col min="6" max="6" width="11" bestFit="1" customWidth="1"/>
    <col min="7" max="8" width="11" style="242" customWidth="1"/>
    <col min="9" max="10" width="11" customWidth="1"/>
    <col min="11" max="11" width="13.140625" customWidth="1"/>
    <col min="12" max="12" width="11" customWidth="1"/>
    <col min="13" max="13" width="15" bestFit="1" customWidth="1"/>
    <col min="14" max="14" width="11.85546875" bestFit="1" customWidth="1"/>
    <col min="15" max="15" width="11.7109375" bestFit="1" customWidth="1"/>
    <col min="16" max="16" width="8.28515625" bestFit="1" customWidth="1"/>
    <col min="17" max="17" width="17.85546875" bestFit="1" customWidth="1"/>
    <col min="18" max="18" width="17.5703125" bestFit="1" customWidth="1"/>
    <col min="19" max="19" width="8.5703125" bestFit="1" customWidth="1"/>
    <col min="20" max="20" width="16.140625" bestFit="1" customWidth="1"/>
    <col min="21" max="21" width="19.7109375" bestFit="1" customWidth="1"/>
  </cols>
  <sheetData>
    <row r="1" spans="1:21" ht="18">
      <c r="A1" s="710" t="s">
        <v>642</v>
      </c>
      <c r="B1" s="710"/>
      <c r="C1" s="710"/>
      <c r="D1" s="710"/>
      <c r="E1" s="710"/>
      <c r="F1" s="710"/>
      <c r="G1" s="762" t="s">
        <v>1074</v>
      </c>
      <c r="H1" s="762"/>
      <c r="I1" s="762"/>
      <c r="J1" s="762"/>
      <c r="K1" s="762"/>
      <c r="L1" s="762"/>
      <c r="M1" s="762"/>
      <c r="N1" s="762"/>
      <c r="O1" s="762"/>
      <c r="P1" s="762"/>
      <c r="Q1" s="762"/>
      <c r="R1" s="762"/>
      <c r="S1" s="762"/>
      <c r="T1" s="762"/>
      <c r="U1" s="762"/>
    </row>
    <row r="2" spans="1:21" ht="18">
      <c r="A2" s="760" t="s">
        <v>18</v>
      </c>
      <c r="B2" s="760"/>
      <c r="C2" s="760"/>
      <c r="D2" s="760"/>
      <c r="E2" s="760"/>
      <c r="F2" s="760"/>
      <c r="G2" s="240"/>
      <c r="H2" s="240"/>
      <c r="I2" s="147"/>
      <c r="J2" s="147"/>
      <c r="K2" s="147"/>
      <c r="L2" s="147"/>
      <c r="M2" s="147"/>
      <c r="N2" s="147"/>
      <c r="O2" s="147"/>
      <c r="P2" s="147"/>
      <c r="Q2" s="147"/>
      <c r="R2" s="147"/>
      <c r="S2" s="147"/>
      <c r="T2" s="147"/>
      <c r="U2" s="147"/>
    </row>
    <row r="3" spans="1:21" ht="15.75">
      <c r="A3" s="765" t="s">
        <v>1019</v>
      </c>
      <c r="B3" s="765"/>
      <c r="C3" s="765"/>
      <c r="D3" s="765"/>
      <c r="E3" s="765"/>
      <c r="F3" s="765"/>
      <c r="G3" s="239"/>
      <c r="H3" s="239"/>
      <c r="I3" s="8"/>
      <c r="J3" s="8"/>
      <c r="K3" s="8"/>
      <c r="L3" s="8"/>
      <c r="M3" s="8"/>
      <c r="N3" s="8"/>
      <c r="O3" s="8"/>
      <c r="P3" s="8"/>
      <c r="Q3" s="8"/>
      <c r="R3" s="8"/>
      <c r="S3" s="8"/>
      <c r="T3" s="8"/>
      <c r="U3" s="8"/>
    </row>
    <row r="4" spans="1:21" ht="36" customHeight="1">
      <c r="A4" s="763" t="str">
        <f>SUMMARY!$A$4</f>
        <v>PUMPING STATION TYPE XX, OVERFLOW STORAGE, PRESSURE MAIN, GRAVITY SEWER, VACUUM SEWER &amp; VACUUM PUMP STATION</v>
      </c>
      <c r="B4" s="764"/>
      <c r="C4" s="764"/>
      <c r="D4" s="764"/>
      <c r="E4" s="764"/>
      <c r="F4" s="764"/>
      <c r="N4" s="187"/>
      <c r="O4" s="187"/>
      <c r="P4" s="187"/>
      <c r="Q4" s="187"/>
      <c r="R4" s="187"/>
      <c r="S4" s="187"/>
      <c r="T4" s="187"/>
      <c r="U4" s="187"/>
    </row>
    <row r="5" spans="1:21" ht="39.75" customHeight="1">
      <c r="A5" s="711"/>
      <c r="B5" s="761"/>
      <c r="C5" s="761"/>
      <c r="D5" s="761"/>
      <c r="E5" s="761"/>
      <c r="F5" s="761"/>
      <c r="G5" s="756" t="s">
        <v>536</v>
      </c>
      <c r="H5" s="757"/>
      <c r="I5" s="757"/>
      <c r="J5" s="757"/>
      <c r="K5" s="757"/>
      <c r="L5" s="757"/>
      <c r="M5" s="758"/>
      <c r="N5" s="148"/>
      <c r="O5" s="148"/>
      <c r="P5" s="148"/>
      <c r="Q5" s="148"/>
      <c r="R5" s="148"/>
      <c r="S5" s="148"/>
      <c r="T5" s="148"/>
      <c r="U5" s="148"/>
    </row>
    <row r="6" spans="1:21" ht="25.5">
      <c r="A6" s="10" t="s">
        <v>633</v>
      </c>
      <c r="B6" s="57" t="s">
        <v>634</v>
      </c>
      <c r="C6" s="11" t="s">
        <v>635</v>
      </c>
      <c r="D6" s="12" t="s">
        <v>636</v>
      </c>
      <c r="E6" s="163" t="s">
        <v>637</v>
      </c>
      <c r="F6" s="163" t="s">
        <v>644</v>
      </c>
      <c r="G6" s="268" t="s">
        <v>537</v>
      </c>
      <c r="H6" s="268" t="s">
        <v>538</v>
      </c>
      <c r="I6" s="243" t="s">
        <v>539</v>
      </c>
      <c r="J6" s="243" t="s">
        <v>540</v>
      </c>
      <c r="K6" s="243" t="s">
        <v>541</v>
      </c>
      <c r="L6" s="243" t="s">
        <v>542</v>
      </c>
      <c r="M6" s="243" t="s">
        <v>543</v>
      </c>
      <c r="N6" s="135" t="s">
        <v>380</v>
      </c>
      <c r="O6" s="135" t="s">
        <v>381</v>
      </c>
      <c r="P6" s="135" t="s">
        <v>382</v>
      </c>
      <c r="Q6" s="54" t="s">
        <v>383</v>
      </c>
      <c r="R6" s="136" t="s">
        <v>740</v>
      </c>
      <c r="S6" s="48" t="s">
        <v>741</v>
      </c>
      <c r="T6" s="54" t="s">
        <v>742</v>
      </c>
      <c r="U6" s="54" t="s">
        <v>743</v>
      </c>
    </row>
    <row r="7" spans="1:21" ht="36">
      <c r="A7" s="254">
        <v>3.6</v>
      </c>
      <c r="B7" s="224" t="s">
        <v>1049</v>
      </c>
      <c r="C7" s="225"/>
      <c r="D7" s="226"/>
      <c r="E7" s="227"/>
      <c r="F7" s="228"/>
      <c r="G7" s="276"/>
      <c r="H7" s="276"/>
      <c r="I7" s="228"/>
      <c r="J7" s="228"/>
      <c r="K7" s="228"/>
      <c r="L7" s="228"/>
      <c r="M7" s="228"/>
      <c r="N7" s="153"/>
      <c r="O7" s="153"/>
      <c r="P7" s="153"/>
      <c r="Q7" s="153"/>
      <c r="R7" s="229"/>
      <c r="S7" s="153"/>
      <c r="T7" s="153"/>
      <c r="U7" s="153"/>
    </row>
    <row r="8" spans="1:21" s="6" customFormat="1" ht="15" customHeight="1">
      <c r="A8" s="81"/>
      <c r="B8" s="342" t="s">
        <v>639</v>
      </c>
      <c r="C8" s="343"/>
      <c r="D8" s="42"/>
      <c r="E8" s="43"/>
      <c r="F8" s="44"/>
      <c r="G8" s="280"/>
      <c r="H8" s="280"/>
      <c r="I8" s="44"/>
      <c r="J8" s="44"/>
      <c r="K8" s="44"/>
      <c r="L8" s="44"/>
      <c r="M8" s="44"/>
      <c r="N8" s="14"/>
      <c r="O8" s="14"/>
      <c r="P8" s="14"/>
      <c r="Q8" s="14"/>
      <c r="R8" s="14"/>
      <c r="S8" s="14"/>
      <c r="T8" s="14"/>
      <c r="U8" s="14"/>
    </row>
    <row r="9" spans="1:21" s="6" customFormat="1" ht="15" customHeight="1">
      <c r="A9" s="48"/>
      <c r="B9" s="361" t="s">
        <v>285</v>
      </c>
      <c r="C9" s="344"/>
      <c r="D9" s="42"/>
      <c r="E9" s="43"/>
      <c r="F9" s="44"/>
      <c r="G9" s="280"/>
      <c r="H9" s="280"/>
      <c r="I9" s="44"/>
      <c r="J9" s="44"/>
      <c r="K9" s="44"/>
      <c r="L9" s="44"/>
      <c r="M9" s="44"/>
      <c r="N9" s="14"/>
      <c r="O9" s="14"/>
      <c r="P9" s="14"/>
      <c r="Q9" s="14"/>
      <c r="R9" s="14"/>
      <c r="S9" s="14"/>
      <c r="T9" s="14"/>
      <c r="U9" s="14"/>
    </row>
    <row r="10" spans="1:21" s="6" customFormat="1" ht="15" customHeight="1">
      <c r="A10" s="41"/>
      <c r="B10" s="362" t="s">
        <v>150</v>
      </c>
      <c r="C10" s="345"/>
      <c r="D10" s="42"/>
      <c r="E10" s="43"/>
      <c r="F10" s="44"/>
      <c r="G10" s="280"/>
      <c r="H10" s="280"/>
      <c r="I10" s="44"/>
      <c r="J10" s="44"/>
      <c r="K10" s="44"/>
      <c r="L10" s="44"/>
      <c r="M10" s="44"/>
      <c r="N10" s="14"/>
      <c r="O10" s="14"/>
      <c r="P10" s="14"/>
      <c r="Q10" s="14"/>
      <c r="R10" s="14"/>
      <c r="S10" s="14"/>
      <c r="T10" s="14"/>
      <c r="U10" s="14"/>
    </row>
    <row r="11" spans="1:21" s="6" customFormat="1" ht="25.5">
      <c r="A11" s="41"/>
      <c r="B11" s="347" t="s">
        <v>286</v>
      </c>
      <c r="C11" s="345"/>
      <c r="D11" s="42"/>
      <c r="E11" s="43"/>
      <c r="F11" s="44"/>
      <c r="G11" s="280"/>
      <c r="H11" s="280"/>
      <c r="I11" s="44"/>
      <c r="J11" s="44"/>
      <c r="K11" s="44"/>
      <c r="L11" s="44"/>
      <c r="M11" s="44"/>
      <c r="N11" s="14"/>
      <c r="O11" s="14"/>
      <c r="P11" s="14"/>
      <c r="Q11" s="14"/>
      <c r="R11" s="14"/>
      <c r="S11" s="14"/>
      <c r="T11" s="14"/>
      <c r="U11" s="14"/>
    </row>
    <row r="12" spans="1:21" s="6" customFormat="1" ht="15" customHeight="1">
      <c r="A12" s="45"/>
      <c r="B12" s="347" t="s">
        <v>289</v>
      </c>
      <c r="C12" s="346" t="s">
        <v>344</v>
      </c>
      <c r="D12" s="39"/>
      <c r="E12" s="40"/>
      <c r="F12" s="253">
        <f>+E12*D12</f>
        <v>0</v>
      </c>
      <c r="G12" s="271">
        <f>'Basis of Estimate'!$G$8</f>
        <v>43617</v>
      </c>
      <c r="H12" s="271">
        <f>'Basis of Estimate'!$E$8</f>
        <v>43800</v>
      </c>
      <c r="I12" s="232">
        <f>VLOOKUP(G12,'Cost Indices'!$R$28:$S$1262,2)</f>
        <v>176.77636123196373</v>
      </c>
      <c r="J12" s="232">
        <f>VLOOKUP(H12,'Cost Indices'!$R$28:$S$1262,2)</f>
        <v>178.55150691465684</v>
      </c>
      <c r="K12" s="233">
        <f>(J12-I12)/I12</f>
        <v>1.0041759375077211E-2</v>
      </c>
      <c r="L12" s="234">
        <f>E12*(1+K12)</f>
        <v>0</v>
      </c>
      <c r="M12" s="235">
        <f>+L12*D12</f>
        <v>0</v>
      </c>
      <c r="N12" s="155">
        <v>0</v>
      </c>
      <c r="O12" s="156">
        <f>M12*N12</f>
        <v>0</v>
      </c>
      <c r="P12" s="154">
        <f>M12+O12</f>
        <v>0</v>
      </c>
      <c r="Q12" s="155">
        <v>0</v>
      </c>
      <c r="R12" s="157">
        <f>P12*Q12</f>
        <v>0</v>
      </c>
      <c r="S12" s="154">
        <f>P12+R12</f>
        <v>0</v>
      </c>
      <c r="T12" s="152"/>
      <c r="U12" s="152"/>
    </row>
    <row r="13" spans="1:21" s="6" customFormat="1" ht="15" customHeight="1">
      <c r="A13" s="45"/>
      <c r="B13" s="347" t="s">
        <v>287</v>
      </c>
      <c r="C13" s="346" t="s">
        <v>344</v>
      </c>
      <c r="D13" s="39"/>
      <c r="E13" s="40"/>
      <c r="F13" s="253">
        <f>+E13*D13</f>
        <v>0</v>
      </c>
      <c r="G13" s="271">
        <f>'Basis of Estimate'!$G$8</f>
        <v>43617</v>
      </c>
      <c r="H13" s="271">
        <f>'Basis of Estimate'!$E$8</f>
        <v>43800</v>
      </c>
      <c r="I13" s="232">
        <f>VLOOKUP(G13,'Cost Indices'!$R$28:$S$1262,2)</f>
        <v>176.77636123196373</v>
      </c>
      <c r="J13" s="232">
        <f>VLOOKUP(H13,'Cost Indices'!$R$28:$S$1262,2)</f>
        <v>178.55150691465684</v>
      </c>
      <c r="K13" s="233">
        <f>(J13-I13)/I13</f>
        <v>1.0041759375077211E-2</v>
      </c>
      <c r="L13" s="234">
        <f>E13*(1+K13)</f>
        <v>0</v>
      </c>
      <c r="M13" s="235">
        <f>+L13*D13</f>
        <v>0</v>
      </c>
      <c r="N13" s="155">
        <v>0</v>
      </c>
      <c r="O13" s="156">
        <f>M13*N13</f>
        <v>0</v>
      </c>
      <c r="P13" s="154">
        <f>M13+O13</f>
        <v>0</v>
      </c>
      <c r="Q13" s="155">
        <v>0</v>
      </c>
      <c r="R13" s="157">
        <f>P13*Q13</f>
        <v>0</v>
      </c>
      <c r="S13" s="154">
        <f>P13+R13</f>
        <v>0</v>
      </c>
      <c r="T13" s="152"/>
      <c r="U13" s="152"/>
    </row>
    <row r="14" spans="1:21" s="6" customFormat="1" ht="15" customHeight="1">
      <c r="A14" s="45"/>
      <c r="B14" s="347" t="s">
        <v>288</v>
      </c>
      <c r="C14" s="346" t="s">
        <v>344</v>
      </c>
      <c r="D14" s="39"/>
      <c r="E14" s="40"/>
      <c r="F14" s="253">
        <f>+E14*D14</f>
        <v>0</v>
      </c>
      <c r="G14" s="271">
        <f>'Basis of Estimate'!$G$8</f>
        <v>43617</v>
      </c>
      <c r="H14" s="271">
        <f>'Basis of Estimate'!$E$8</f>
        <v>43800</v>
      </c>
      <c r="I14" s="232">
        <f>VLOOKUP(G14,'Cost Indices'!$R$28:$S$1262,2)</f>
        <v>176.77636123196373</v>
      </c>
      <c r="J14" s="232">
        <f>VLOOKUP(H14,'Cost Indices'!$R$28:$S$1262,2)</f>
        <v>178.55150691465684</v>
      </c>
      <c r="K14" s="233">
        <f>(J14-I14)/I14</f>
        <v>1.0041759375077211E-2</v>
      </c>
      <c r="L14" s="234">
        <f>E14*(1+K14)</f>
        <v>0</v>
      </c>
      <c r="M14" s="235">
        <f>+L14*D14</f>
        <v>0</v>
      </c>
      <c r="N14" s="155">
        <v>0</v>
      </c>
      <c r="O14" s="156">
        <f>M14*N14</f>
        <v>0</v>
      </c>
      <c r="P14" s="154">
        <f>M14+O14</f>
        <v>0</v>
      </c>
      <c r="Q14" s="155">
        <v>0</v>
      </c>
      <c r="R14" s="157">
        <f>P14*Q14</f>
        <v>0</v>
      </c>
      <c r="S14" s="154">
        <f>P14+R14</f>
        <v>0</v>
      </c>
      <c r="T14" s="152"/>
      <c r="U14" s="152"/>
    </row>
    <row r="15" spans="1:21" s="6" customFormat="1" ht="15" customHeight="1">
      <c r="A15" s="45"/>
      <c r="B15" s="347" t="s">
        <v>182</v>
      </c>
      <c r="C15" s="346" t="s">
        <v>344</v>
      </c>
      <c r="D15" s="39"/>
      <c r="E15" s="40"/>
      <c r="F15" s="253">
        <f>+E15*D15</f>
        <v>0</v>
      </c>
      <c r="G15" s="271">
        <f>'Basis of Estimate'!$G$8</f>
        <v>43617</v>
      </c>
      <c r="H15" s="271">
        <f>'Basis of Estimate'!$E$8</f>
        <v>43800</v>
      </c>
      <c r="I15" s="232">
        <f>VLOOKUP(G15,'Cost Indices'!$R$28:$S$1262,2)</f>
        <v>176.77636123196373</v>
      </c>
      <c r="J15" s="232">
        <f>VLOOKUP(H15,'Cost Indices'!$R$28:$S$1262,2)</f>
        <v>178.55150691465684</v>
      </c>
      <c r="K15" s="233">
        <f>(J15-I15)/I15</f>
        <v>1.0041759375077211E-2</v>
      </c>
      <c r="L15" s="234">
        <f>E15*(1+K15)</f>
        <v>0</v>
      </c>
      <c r="M15" s="235">
        <f>+L15*D15</f>
        <v>0</v>
      </c>
      <c r="N15" s="155">
        <v>0</v>
      </c>
      <c r="O15" s="156">
        <f>M15*N15</f>
        <v>0</v>
      </c>
      <c r="P15" s="154">
        <f>M15+O15</f>
        <v>0</v>
      </c>
      <c r="Q15" s="155">
        <v>0</v>
      </c>
      <c r="R15" s="157">
        <f>P15*Q15</f>
        <v>0</v>
      </c>
      <c r="S15" s="154">
        <f>P15+R15</f>
        <v>0</v>
      </c>
      <c r="T15" s="152"/>
      <c r="U15" s="152"/>
    </row>
    <row r="16" spans="1:21" ht="15.75">
      <c r="A16" s="188"/>
      <c r="B16" s="189" t="s">
        <v>430</v>
      </c>
      <c r="C16" s="190"/>
      <c r="D16" s="191"/>
      <c r="E16" s="191"/>
      <c r="F16" s="191"/>
      <c r="G16" s="289"/>
      <c r="H16" s="289"/>
      <c r="I16" s="191"/>
      <c r="J16" s="191"/>
      <c r="K16" s="191"/>
      <c r="L16" s="191"/>
      <c r="M16" s="191"/>
      <c r="N16" s="192"/>
      <c r="O16" s="192"/>
      <c r="P16" s="192"/>
      <c r="Q16" s="192"/>
      <c r="R16" s="192"/>
      <c r="S16" s="192"/>
      <c r="T16" s="192"/>
      <c r="U16" s="192"/>
    </row>
    <row r="17" spans="1:24">
      <c r="A17" s="63"/>
      <c r="B17" s="180" t="s">
        <v>1048</v>
      </c>
      <c r="C17" s="51"/>
      <c r="D17" s="42"/>
      <c r="E17" s="42"/>
      <c r="F17" s="88"/>
      <c r="G17" s="278"/>
      <c r="H17" s="278"/>
      <c r="I17" s="88"/>
      <c r="J17" s="88"/>
      <c r="K17" s="88"/>
      <c r="L17" s="88"/>
      <c r="M17" s="88"/>
      <c r="N17" s="31"/>
      <c r="O17" s="31"/>
      <c r="P17" s="31"/>
      <c r="Q17" s="31"/>
      <c r="R17" s="31"/>
      <c r="S17" s="31"/>
      <c r="T17" s="31"/>
      <c r="U17" s="31"/>
    </row>
    <row r="18" spans="1:24">
      <c r="A18" s="45"/>
      <c r="B18" s="623" t="s">
        <v>1205</v>
      </c>
      <c r="C18" s="46" t="s">
        <v>292</v>
      </c>
      <c r="D18" s="62"/>
      <c r="E18" s="62"/>
      <c r="F18" s="253">
        <f>+E18*D18</f>
        <v>0</v>
      </c>
      <c r="G18" s="271">
        <f>'Basis of Estimate'!$G$8</f>
        <v>43617</v>
      </c>
      <c r="H18" s="271">
        <f>'Basis of Estimate'!$E$8</f>
        <v>43800</v>
      </c>
      <c r="I18" s="232">
        <f>VLOOKUP(G18,'Cost Indices'!$R$28:$S$1262,2)</f>
        <v>176.77636123196373</v>
      </c>
      <c r="J18" s="232">
        <f>VLOOKUP(H18,'Cost Indices'!$R$28:$S$1262,2)</f>
        <v>178.55150691465684</v>
      </c>
      <c r="K18" s="233">
        <f>(J18-I18)/I18</f>
        <v>1.0041759375077211E-2</v>
      </c>
      <c r="L18" s="234">
        <f>E18*(1+K18)</f>
        <v>0</v>
      </c>
      <c r="M18" s="235">
        <f>+L18*D18</f>
        <v>0</v>
      </c>
      <c r="N18" s="155">
        <v>0</v>
      </c>
      <c r="O18" s="156">
        <f>M18*N18</f>
        <v>0</v>
      </c>
      <c r="P18" s="154">
        <f>M18+O18</f>
        <v>0</v>
      </c>
      <c r="Q18" s="155">
        <v>0</v>
      </c>
      <c r="R18" s="157">
        <f>P18*Q18</f>
        <v>0</v>
      </c>
      <c r="S18" s="154">
        <f>P18+R18</f>
        <v>0</v>
      </c>
      <c r="T18" s="152"/>
      <c r="U18" s="152"/>
      <c r="V18" s="196"/>
      <c r="W18" s="196"/>
      <c r="X18" s="196"/>
    </row>
    <row r="19" spans="1:24" ht="38.25">
      <c r="A19" s="45"/>
      <c r="B19" s="623" t="s">
        <v>1206</v>
      </c>
      <c r="C19" s="624" t="s">
        <v>293</v>
      </c>
      <c r="D19" s="39"/>
      <c r="E19" s="36"/>
      <c r="F19" s="22">
        <f>+E19*D19</f>
        <v>0</v>
      </c>
      <c r="G19" s="271">
        <f>'Basis of Estimate'!$G$8</f>
        <v>43617</v>
      </c>
      <c r="H19" s="271">
        <f>'Basis of Estimate'!$E$8</f>
        <v>43800</v>
      </c>
      <c r="I19" s="232">
        <f>VLOOKUP(G19,'Cost Indices'!$R$28:$S$1262,2)</f>
        <v>176.77636123196373</v>
      </c>
      <c r="J19" s="232">
        <f>VLOOKUP(H19,'Cost Indices'!$R$28:$S$1262,2)</f>
        <v>178.55150691465684</v>
      </c>
      <c r="K19" s="233">
        <f>(J19-I19)/I19</f>
        <v>1.0041759375077211E-2</v>
      </c>
      <c r="L19" s="234">
        <f>E19*(1+K19)</f>
        <v>0</v>
      </c>
      <c r="M19" s="235">
        <f>+L19*D19</f>
        <v>0</v>
      </c>
      <c r="N19" s="155">
        <v>0</v>
      </c>
      <c r="O19" s="156">
        <f>M19*N19</f>
        <v>0</v>
      </c>
      <c r="P19" s="154">
        <f>M19+O19</f>
        <v>0</v>
      </c>
      <c r="Q19" s="155">
        <v>0</v>
      </c>
      <c r="R19" s="157">
        <f>P19*Q19</f>
        <v>0</v>
      </c>
      <c r="S19" s="154">
        <f>P19+R19</f>
        <v>0</v>
      </c>
      <c r="T19" s="152"/>
      <c r="U19" s="152"/>
      <c r="V19" s="196"/>
      <c r="W19" s="196"/>
      <c r="X19" s="196"/>
    </row>
    <row r="20" spans="1:24" ht="38.25">
      <c r="A20" s="45"/>
      <c r="B20" s="623" t="s">
        <v>1207</v>
      </c>
      <c r="C20" s="624" t="s">
        <v>293</v>
      </c>
      <c r="D20" s="39"/>
      <c r="E20" s="36"/>
      <c r="F20" s="22">
        <f>+E20*D20</f>
        <v>0</v>
      </c>
      <c r="G20" s="271">
        <f>'Basis of Estimate'!$G$8</f>
        <v>43617</v>
      </c>
      <c r="H20" s="271">
        <f>'Basis of Estimate'!$E$8</f>
        <v>43800</v>
      </c>
      <c r="I20" s="232">
        <f>VLOOKUP(G20,'Cost Indices'!$R$28:$S$1262,2)</f>
        <v>176.77636123196373</v>
      </c>
      <c r="J20" s="232">
        <f>VLOOKUP(H20,'Cost Indices'!$R$28:$S$1262,2)</f>
        <v>178.55150691465684</v>
      </c>
      <c r="K20" s="233">
        <f>(J20-I20)/I20</f>
        <v>1.0041759375077211E-2</v>
      </c>
      <c r="L20" s="234">
        <f>E20*(1+K20)</f>
        <v>0</v>
      </c>
      <c r="M20" s="235">
        <f>+L20*D20</f>
        <v>0</v>
      </c>
      <c r="N20" s="155">
        <v>0</v>
      </c>
      <c r="O20" s="156">
        <f>M20*N20</f>
        <v>0</v>
      </c>
      <c r="P20" s="154">
        <f>M20+O20</f>
        <v>0</v>
      </c>
      <c r="Q20" s="155">
        <v>0</v>
      </c>
      <c r="R20" s="157">
        <f>P20*Q20</f>
        <v>0</v>
      </c>
      <c r="S20" s="154">
        <f>P20+R20</f>
        <v>0</v>
      </c>
      <c r="T20" s="152"/>
      <c r="U20" s="152"/>
      <c r="V20" s="196"/>
      <c r="W20" s="196"/>
      <c r="X20" s="196"/>
    </row>
    <row r="21" spans="1:24">
      <c r="A21" s="38"/>
      <c r="B21" s="60"/>
      <c r="C21" s="51"/>
      <c r="D21" s="42"/>
      <c r="E21" s="51"/>
      <c r="F21" s="51"/>
      <c r="G21" s="282"/>
      <c r="H21" s="282"/>
      <c r="I21" s="51"/>
      <c r="J21" s="51"/>
      <c r="K21" s="51"/>
      <c r="L21" s="51"/>
      <c r="M21" s="51"/>
      <c r="N21" s="51"/>
      <c r="O21" s="51"/>
      <c r="P21" s="51"/>
      <c r="Q21" s="51"/>
      <c r="R21" s="51"/>
      <c r="S21" s="51"/>
      <c r="T21" s="51"/>
      <c r="U21" s="51"/>
    </row>
    <row r="22" spans="1:24" ht="30" customHeight="1">
      <c r="A22" s="185">
        <v>3.6</v>
      </c>
      <c r="B22" s="186" t="str">
        <f>B7</f>
        <v>EMERGENCY STORAGE PIPES AND ACCESS MANHOLES</v>
      </c>
      <c r="C22" s="759" t="s">
        <v>242</v>
      </c>
      <c r="D22" s="759"/>
      <c r="E22" s="759"/>
      <c r="F22" s="249">
        <f>SUM(F7:F21)</f>
        <v>0</v>
      </c>
      <c r="G22" s="274"/>
      <c r="H22" s="274"/>
      <c r="I22" s="144"/>
      <c r="J22" s="144"/>
      <c r="K22" s="144"/>
      <c r="L22" s="144"/>
      <c r="M22" s="249">
        <f>SUM(M7:M21)</f>
        <v>0</v>
      </c>
      <c r="N22" s="249"/>
      <c r="O22" s="249">
        <f>SUM(O7:O21)</f>
        <v>0</v>
      </c>
      <c r="P22" s="249">
        <f>SUM(P7:P21)</f>
        <v>0</v>
      </c>
      <c r="Q22" s="141"/>
      <c r="R22" s="249">
        <f>SUM(R7:R21)</f>
        <v>0</v>
      </c>
      <c r="S22" s="249">
        <f>SUM(S7:S21)</f>
        <v>0</v>
      </c>
      <c r="T22" s="141"/>
      <c r="U22" s="141"/>
    </row>
    <row r="23" spans="1:24" ht="36">
      <c r="A23" s="254">
        <v>3.7</v>
      </c>
      <c r="B23" s="224" t="s">
        <v>503</v>
      </c>
      <c r="C23" s="225"/>
      <c r="D23" s="226"/>
      <c r="E23" s="227"/>
      <c r="F23" s="228"/>
      <c r="G23" s="276"/>
      <c r="H23" s="276"/>
      <c r="I23" s="228"/>
      <c r="J23" s="228"/>
      <c r="K23" s="228"/>
      <c r="L23" s="228"/>
      <c r="M23" s="228"/>
      <c r="N23" s="153"/>
      <c r="O23" s="153"/>
      <c r="P23" s="153"/>
      <c r="Q23" s="153"/>
      <c r="R23" s="229"/>
      <c r="S23" s="153"/>
      <c r="T23" s="153"/>
      <c r="U23" s="153"/>
    </row>
    <row r="24" spans="1:24" ht="18">
      <c r="A24" s="197"/>
      <c r="B24" s="189" t="s">
        <v>639</v>
      </c>
      <c r="C24" s="198"/>
      <c r="D24" s="199"/>
      <c r="E24" s="200"/>
      <c r="F24" s="200"/>
      <c r="G24" s="291"/>
      <c r="H24" s="291"/>
      <c r="I24" s="200"/>
      <c r="J24" s="200"/>
      <c r="K24" s="200"/>
      <c r="L24" s="200"/>
      <c r="M24" s="200"/>
      <c r="N24" s="192"/>
      <c r="O24" s="192"/>
      <c r="P24" s="192"/>
      <c r="Q24" s="192"/>
      <c r="R24" s="192"/>
      <c r="S24" s="192"/>
      <c r="T24" s="192"/>
      <c r="U24" s="192"/>
    </row>
    <row r="25" spans="1:24" ht="51.75">
      <c r="A25" s="193"/>
      <c r="B25" s="201" t="s">
        <v>804</v>
      </c>
      <c r="C25" s="195"/>
      <c r="D25" s="190"/>
      <c r="E25" s="190"/>
      <c r="F25" s="190"/>
      <c r="G25" s="290"/>
      <c r="H25" s="290"/>
      <c r="I25" s="190"/>
      <c r="J25" s="190"/>
      <c r="K25" s="190"/>
      <c r="L25" s="190"/>
      <c r="M25" s="190"/>
      <c r="N25" s="192"/>
      <c r="O25" s="192"/>
      <c r="P25" s="192"/>
      <c r="Q25" s="192"/>
      <c r="R25" s="192"/>
      <c r="S25" s="192"/>
      <c r="T25" s="192"/>
      <c r="U25" s="192"/>
    </row>
    <row r="26" spans="1:24">
      <c r="A26" s="203"/>
      <c r="B26" s="204" t="s">
        <v>426</v>
      </c>
      <c r="C26" s="190"/>
      <c r="D26" s="190"/>
      <c r="E26" s="190"/>
      <c r="F26" s="190"/>
      <c r="G26" s="290"/>
      <c r="H26" s="290"/>
      <c r="I26" s="190"/>
      <c r="J26" s="190"/>
      <c r="K26" s="190"/>
      <c r="L26" s="190"/>
      <c r="M26" s="190"/>
      <c r="N26" s="192"/>
      <c r="O26" s="192"/>
      <c r="P26" s="192"/>
      <c r="Q26" s="192"/>
      <c r="R26" s="192"/>
      <c r="S26" s="192"/>
      <c r="T26" s="192"/>
      <c r="U26" s="192"/>
    </row>
    <row r="27" spans="1:24">
      <c r="A27" s="205"/>
      <c r="B27" s="204" t="s">
        <v>1222</v>
      </c>
      <c r="C27" s="190"/>
      <c r="D27" s="190"/>
      <c r="E27" s="190"/>
      <c r="F27" s="190"/>
      <c r="G27" s="290"/>
      <c r="H27" s="290"/>
      <c r="I27" s="190"/>
      <c r="J27" s="190"/>
      <c r="K27" s="190"/>
      <c r="L27" s="190"/>
      <c r="M27" s="190"/>
      <c r="N27" s="192"/>
      <c r="O27" s="192"/>
      <c r="P27" s="192"/>
      <c r="Q27" s="192"/>
      <c r="R27" s="192"/>
      <c r="S27" s="192"/>
      <c r="T27" s="192"/>
      <c r="U27" s="192"/>
    </row>
    <row r="28" spans="1:24">
      <c r="A28" s="202"/>
      <c r="B28" s="204" t="s">
        <v>428</v>
      </c>
      <c r="C28" s="206" t="s">
        <v>292</v>
      </c>
      <c r="D28" s="206"/>
      <c r="E28" s="206"/>
      <c r="F28" s="253">
        <f>+E28*D28</f>
        <v>0</v>
      </c>
      <c r="G28" s="271">
        <f>'Basis of Estimate'!$G$8</f>
        <v>43617</v>
      </c>
      <c r="H28" s="271">
        <f>'Basis of Estimate'!$E$8</f>
        <v>43800</v>
      </c>
      <c r="I28" s="232">
        <f>VLOOKUP(G28,'Cost Indices'!$R$28:$S$1262,2)</f>
        <v>176.77636123196373</v>
      </c>
      <c r="J28" s="232">
        <f>VLOOKUP(H28,'Cost Indices'!$R$28:$S$1262,2)</f>
        <v>178.55150691465684</v>
      </c>
      <c r="K28" s="233">
        <f>(J28-I28)/I28</f>
        <v>1.0041759375077211E-2</v>
      </c>
      <c r="L28" s="234">
        <f>E28*(1+K28)</f>
        <v>0</v>
      </c>
      <c r="M28" s="235">
        <f>+L28*D28</f>
        <v>0</v>
      </c>
      <c r="N28" s="155">
        <v>0</v>
      </c>
      <c r="O28" s="156">
        <f>M28*N28</f>
        <v>0</v>
      </c>
      <c r="P28" s="154">
        <f>M28+O28</f>
        <v>0</v>
      </c>
      <c r="Q28" s="155">
        <v>0</v>
      </c>
      <c r="R28" s="157">
        <f>P28*Q28</f>
        <v>0</v>
      </c>
      <c r="S28" s="154">
        <f>P28+R28</f>
        <v>0</v>
      </c>
      <c r="T28" s="152"/>
      <c r="U28" s="152"/>
    </row>
    <row r="29" spans="1:24">
      <c r="A29" s="202"/>
      <c r="B29" s="204" t="s">
        <v>429</v>
      </c>
      <c r="C29" s="206" t="s">
        <v>292</v>
      </c>
      <c r="D29" s="206"/>
      <c r="E29" s="206"/>
      <c r="F29" s="253">
        <f>+E29*D29</f>
        <v>0</v>
      </c>
      <c r="G29" s="271">
        <f>'Basis of Estimate'!$G$8</f>
        <v>43617</v>
      </c>
      <c r="H29" s="271">
        <f>'Basis of Estimate'!$E$8</f>
        <v>43800</v>
      </c>
      <c r="I29" s="232">
        <f>VLOOKUP(G29,'Cost Indices'!$R$28:$S$1262,2)</f>
        <v>176.77636123196373</v>
      </c>
      <c r="J29" s="232">
        <f>VLOOKUP(H29,'Cost Indices'!$R$28:$S$1262,2)</f>
        <v>178.55150691465684</v>
      </c>
      <c r="K29" s="233">
        <f>(J29-I29)/I29</f>
        <v>1.0041759375077211E-2</v>
      </c>
      <c r="L29" s="234">
        <f>E29*(1+K29)</f>
        <v>0</v>
      </c>
      <c r="M29" s="235">
        <f>+L29*D29</f>
        <v>0</v>
      </c>
      <c r="N29" s="155">
        <v>0</v>
      </c>
      <c r="O29" s="156">
        <f>M29*N29</f>
        <v>0</v>
      </c>
      <c r="P29" s="154">
        <f>M29+O29</f>
        <v>0</v>
      </c>
      <c r="Q29" s="155">
        <v>0</v>
      </c>
      <c r="R29" s="157">
        <f>P29*Q29</f>
        <v>0</v>
      </c>
      <c r="S29" s="154">
        <f>P29+R29</f>
        <v>0</v>
      </c>
      <c r="T29" s="152"/>
      <c r="U29" s="152"/>
    </row>
    <row r="30" spans="1:24" ht="15.75">
      <c r="A30" s="188"/>
      <c r="B30" s="194" t="s">
        <v>313</v>
      </c>
      <c r="C30" s="195"/>
      <c r="D30" s="190"/>
      <c r="E30" s="190"/>
      <c r="F30" s="190"/>
      <c r="G30" s="290"/>
      <c r="H30" s="290"/>
      <c r="I30" s="190"/>
      <c r="J30" s="190"/>
      <c r="K30" s="190"/>
      <c r="L30" s="190"/>
      <c r="M30" s="190"/>
      <c r="N30" s="192"/>
      <c r="O30" s="192"/>
      <c r="P30" s="192"/>
      <c r="Q30" s="192"/>
      <c r="R30" s="192"/>
      <c r="S30" s="192"/>
      <c r="T30" s="192"/>
      <c r="U30" s="192"/>
    </row>
    <row r="31" spans="1:24">
      <c r="A31" s="203"/>
      <c r="B31" s="204" t="s">
        <v>419</v>
      </c>
      <c r="C31" s="190"/>
      <c r="D31" s="207"/>
      <c r="E31" s="195"/>
      <c r="F31" s="195"/>
      <c r="G31" s="292"/>
      <c r="H31" s="292"/>
      <c r="I31" s="195"/>
      <c r="J31" s="195"/>
      <c r="K31" s="195"/>
      <c r="L31" s="195"/>
      <c r="M31" s="195"/>
      <c r="N31" s="192"/>
      <c r="O31" s="192"/>
      <c r="P31" s="192"/>
      <c r="Q31" s="192"/>
      <c r="R31" s="192"/>
      <c r="S31" s="192"/>
      <c r="T31" s="192"/>
      <c r="U31" s="192"/>
    </row>
    <row r="32" spans="1:24">
      <c r="A32" s="205"/>
      <c r="B32" s="204" t="s">
        <v>426</v>
      </c>
      <c r="C32" s="190"/>
      <c r="D32" s="207"/>
      <c r="E32" s="195"/>
      <c r="F32" s="195"/>
      <c r="G32" s="292"/>
      <c r="H32" s="292"/>
      <c r="I32" s="195"/>
      <c r="J32" s="195"/>
      <c r="K32" s="195"/>
      <c r="L32" s="195"/>
      <c r="M32" s="195"/>
      <c r="N32" s="192"/>
      <c r="O32" s="192"/>
      <c r="P32" s="192"/>
      <c r="Q32" s="192"/>
      <c r="R32" s="192"/>
      <c r="S32" s="192"/>
      <c r="T32" s="192"/>
      <c r="U32" s="192"/>
    </row>
    <row r="33" spans="1:21">
      <c r="A33" s="202"/>
      <c r="B33" s="204" t="s">
        <v>427</v>
      </c>
      <c r="C33" s="206" t="s">
        <v>292</v>
      </c>
      <c r="D33" s="206"/>
      <c r="E33" s="206"/>
      <c r="F33" s="253">
        <f>+E33*D33</f>
        <v>0</v>
      </c>
      <c r="G33" s="271">
        <f>'Basis of Estimate'!$G$8</f>
        <v>43617</v>
      </c>
      <c r="H33" s="271">
        <f>'Basis of Estimate'!$E$8</f>
        <v>43800</v>
      </c>
      <c r="I33" s="232">
        <f>VLOOKUP(G33,'Cost Indices'!$R$28:$S$1262,2)</f>
        <v>176.77636123196373</v>
      </c>
      <c r="J33" s="232">
        <f>VLOOKUP(H33,'Cost Indices'!$R$28:$S$1262,2)</f>
        <v>178.55150691465684</v>
      </c>
      <c r="K33" s="233">
        <f>(J33-I33)/I33</f>
        <v>1.0041759375077211E-2</v>
      </c>
      <c r="L33" s="234">
        <f>E33*(1+K33)</f>
        <v>0</v>
      </c>
      <c r="M33" s="235">
        <f>+L33*D33</f>
        <v>0</v>
      </c>
      <c r="N33" s="155">
        <v>0</v>
      </c>
      <c r="O33" s="156">
        <f>M33*N33</f>
        <v>0</v>
      </c>
      <c r="P33" s="154">
        <f>M33+O33</f>
        <v>0</v>
      </c>
      <c r="Q33" s="155">
        <v>0</v>
      </c>
      <c r="R33" s="157">
        <f>P33*Q33</f>
        <v>0</v>
      </c>
      <c r="S33" s="154">
        <f>P33+R33</f>
        <v>0</v>
      </c>
      <c r="T33" s="152"/>
      <c r="U33" s="152"/>
    </row>
    <row r="34" spans="1:21" ht="15.75">
      <c r="A34" s="188"/>
      <c r="B34" s="189" t="s">
        <v>430</v>
      </c>
      <c r="C34" s="190"/>
      <c r="D34" s="191"/>
      <c r="E34" s="191"/>
      <c r="F34" s="191"/>
      <c r="G34" s="289"/>
      <c r="H34" s="289"/>
      <c r="I34" s="191"/>
      <c r="J34" s="191"/>
      <c r="K34" s="191"/>
      <c r="L34" s="191"/>
      <c r="M34" s="191"/>
      <c r="N34" s="192"/>
      <c r="O34" s="192"/>
      <c r="P34" s="192"/>
      <c r="Q34" s="192"/>
      <c r="R34" s="192"/>
      <c r="S34" s="192"/>
      <c r="T34" s="192"/>
      <c r="U34" s="192"/>
    </row>
    <row r="35" spans="1:21" ht="15.75">
      <c r="A35" s="193"/>
      <c r="B35" s="194" t="s">
        <v>641</v>
      </c>
      <c r="C35" s="195"/>
      <c r="D35" s="190"/>
      <c r="E35" s="190"/>
      <c r="F35" s="190"/>
      <c r="G35" s="290"/>
      <c r="H35" s="290"/>
      <c r="I35" s="190"/>
      <c r="J35" s="190"/>
      <c r="K35" s="190"/>
      <c r="L35" s="190"/>
      <c r="M35" s="190"/>
      <c r="N35" s="192"/>
      <c r="O35" s="192"/>
      <c r="P35" s="192"/>
      <c r="Q35" s="192"/>
      <c r="R35" s="192"/>
      <c r="S35" s="192"/>
      <c r="T35" s="192"/>
      <c r="U35" s="192"/>
    </row>
    <row r="36" spans="1:21" ht="15.75">
      <c r="A36" s="193"/>
      <c r="B36" s="204" t="s">
        <v>416</v>
      </c>
      <c r="C36" s="195"/>
      <c r="D36" s="190"/>
      <c r="E36" s="190"/>
      <c r="F36" s="190"/>
      <c r="G36" s="290"/>
      <c r="H36" s="290"/>
      <c r="I36" s="190"/>
      <c r="J36" s="190"/>
      <c r="K36" s="190"/>
      <c r="L36" s="190"/>
      <c r="M36" s="190"/>
      <c r="N36" s="192"/>
      <c r="O36" s="192"/>
      <c r="P36" s="192"/>
      <c r="Q36" s="192"/>
      <c r="R36" s="192"/>
      <c r="S36" s="192"/>
      <c r="T36" s="192"/>
      <c r="U36" s="192"/>
    </row>
    <row r="37" spans="1:21">
      <c r="A37" s="202"/>
      <c r="B37" s="204" t="s">
        <v>1220</v>
      </c>
      <c r="C37" s="206" t="s">
        <v>292</v>
      </c>
      <c r="D37" s="206"/>
      <c r="E37" s="206"/>
      <c r="F37" s="253">
        <f>+E37*D37</f>
        <v>0</v>
      </c>
      <c r="G37" s="271">
        <f>'Basis of Estimate'!$G$8</f>
        <v>43617</v>
      </c>
      <c r="H37" s="271">
        <f>'Basis of Estimate'!$E$8</f>
        <v>43800</v>
      </c>
      <c r="I37" s="232">
        <f>VLOOKUP(G37,'Cost Indices'!$R$28:$S$1262,2)</f>
        <v>176.77636123196373</v>
      </c>
      <c r="J37" s="232">
        <f>VLOOKUP(H37,'Cost Indices'!$R$28:$S$1262,2)</f>
        <v>178.55150691465684</v>
      </c>
      <c r="K37" s="233">
        <f>(J37-I37)/I37</f>
        <v>1.0041759375077211E-2</v>
      </c>
      <c r="L37" s="234">
        <f>E37*(1+K37)</f>
        <v>0</v>
      </c>
      <c r="M37" s="235">
        <f>+L37*D37</f>
        <v>0</v>
      </c>
      <c r="N37" s="155">
        <v>0</v>
      </c>
      <c r="O37" s="156">
        <f>M37*N37</f>
        <v>0</v>
      </c>
      <c r="P37" s="154">
        <f>M37+O37</f>
        <v>0</v>
      </c>
      <c r="Q37" s="155">
        <v>0</v>
      </c>
      <c r="R37" s="157">
        <f>P37*Q37</f>
        <v>0</v>
      </c>
      <c r="S37" s="154">
        <f>P37+R37</f>
        <v>0</v>
      </c>
      <c r="T37" s="152"/>
      <c r="U37" s="152"/>
    </row>
    <row r="38" spans="1:21">
      <c r="A38" s="202"/>
      <c r="B38" s="204" t="s">
        <v>1221</v>
      </c>
      <c r="C38" s="206" t="s">
        <v>292</v>
      </c>
      <c r="D38" s="206"/>
      <c r="E38" s="206"/>
      <c r="F38" s="253">
        <f>+E38*D38</f>
        <v>0</v>
      </c>
      <c r="G38" s="271">
        <f>'Basis of Estimate'!$G$8</f>
        <v>43617</v>
      </c>
      <c r="H38" s="271">
        <f>'Basis of Estimate'!$E$8</f>
        <v>43800</v>
      </c>
      <c r="I38" s="232">
        <f>VLOOKUP(G38,'Cost Indices'!$R$28:$S$1262,2)</f>
        <v>176.77636123196373</v>
      </c>
      <c r="J38" s="232">
        <f>VLOOKUP(H38,'Cost Indices'!$R$28:$S$1262,2)</f>
        <v>178.55150691465684</v>
      </c>
      <c r="K38" s="233">
        <f>(J38-I38)/I38</f>
        <v>1.0041759375077211E-2</v>
      </c>
      <c r="L38" s="234">
        <f>E38*(1+K38)</f>
        <v>0</v>
      </c>
      <c r="M38" s="235">
        <f>+L38*D38</f>
        <v>0</v>
      </c>
      <c r="N38" s="155">
        <v>0</v>
      </c>
      <c r="O38" s="156">
        <f>M38*N38</f>
        <v>0</v>
      </c>
      <c r="P38" s="154">
        <f>M38+O38</f>
        <v>0</v>
      </c>
      <c r="Q38" s="155">
        <v>0</v>
      </c>
      <c r="R38" s="157">
        <f>P38*Q38</f>
        <v>0</v>
      </c>
      <c r="S38" s="154">
        <f>P38+R38</f>
        <v>0</v>
      </c>
      <c r="T38" s="152"/>
      <c r="U38" s="152"/>
    </row>
    <row r="39" spans="1:21" ht="15.75">
      <c r="A39" s="193"/>
      <c r="B39" s="194" t="s">
        <v>432</v>
      </c>
      <c r="C39" s="195"/>
      <c r="D39" s="190"/>
      <c r="E39" s="190"/>
      <c r="F39" s="190"/>
      <c r="G39" s="290"/>
      <c r="H39" s="290"/>
      <c r="I39" s="190"/>
      <c r="J39" s="190"/>
      <c r="K39" s="190"/>
      <c r="L39" s="190"/>
      <c r="M39" s="190"/>
      <c r="N39" s="192"/>
      <c r="O39" s="192"/>
      <c r="P39" s="192"/>
      <c r="Q39" s="192"/>
      <c r="R39" s="192"/>
      <c r="S39" s="192"/>
      <c r="T39" s="192"/>
      <c r="U39" s="192"/>
    </row>
    <row r="40" spans="1:21" ht="15.75">
      <c r="A40" s="193"/>
      <c r="B40" s="204" t="s">
        <v>1052</v>
      </c>
      <c r="C40" s="195"/>
      <c r="D40" s="190"/>
      <c r="E40" s="190"/>
      <c r="F40" s="190"/>
      <c r="G40" s="290"/>
      <c r="H40" s="290"/>
      <c r="I40" s="190"/>
      <c r="J40" s="190"/>
      <c r="K40" s="190"/>
      <c r="L40" s="190"/>
      <c r="M40" s="190"/>
      <c r="N40" s="192"/>
      <c r="O40" s="192"/>
      <c r="P40" s="192"/>
      <c r="Q40" s="192"/>
      <c r="R40" s="192"/>
      <c r="S40" s="192"/>
      <c r="T40" s="192"/>
      <c r="U40" s="192"/>
    </row>
    <row r="41" spans="1:21" ht="15.75">
      <c r="A41" s="193"/>
      <c r="B41" s="204" t="s">
        <v>433</v>
      </c>
      <c r="C41" s="195"/>
      <c r="D41" s="190"/>
      <c r="E41" s="190"/>
      <c r="F41" s="190"/>
      <c r="G41" s="290"/>
      <c r="H41" s="290"/>
      <c r="I41" s="190"/>
      <c r="J41" s="190"/>
      <c r="K41" s="190"/>
      <c r="L41" s="190"/>
      <c r="M41" s="190"/>
      <c r="N41" s="192"/>
      <c r="O41" s="192"/>
      <c r="P41" s="192"/>
      <c r="Q41" s="192"/>
      <c r="R41" s="192"/>
      <c r="S41" s="192"/>
      <c r="T41" s="192"/>
      <c r="U41" s="192"/>
    </row>
    <row r="42" spans="1:21">
      <c r="A42" s="202"/>
      <c r="B42" s="204" t="s">
        <v>434</v>
      </c>
      <c r="C42" s="206" t="s">
        <v>292</v>
      </c>
      <c r="D42" s="206"/>
      <c r="E42" s="206"/>
      <c r="F42" s="253">
        <f>+E42*D42</f>
        <v>0</v>
      </c>
      <c r="G42" s="271">
        <f>'Basis of Estimate'!$G$8</f>
        <v>43617</v>
      </c>
      <c r="H42" s="271">
        <f>'Basis of Estimate'!$E$8</f>
        <v>43800</v>
      </c>
      <c r="I42" s="232">
        <f>VLOOKUP(G42,'Cost Indices'!$R$28:$S$1262,2)</f>
        <v>176.77636123196373</v>
      </c>
      <c r="J42" s="232">
        <f>VLOOKUP(H42,'Cost Indices'!$R$28:$S$1262,2)</f>
        <v>178.55150691465684</v>
      </c>
      <c r="K42" s="233">
        <f>(J42-I42)/I42</f>
        <v>1.0041759375077211E-2</v>
      </c>
      <c r="L42" s="234">
        <f>E42*(1+K42)</f>
        <v>0</v>
      </c>
      <c r="M42" s="235">
        <f>+L42*D42</f>
        <v>0</v>
      </c>
      <c r="N42" s="155">
        <v>0</v>
      </c>
      <c r="O42" s="156">
        <f>M42*N42</f>
        <v>0</v>
      </c>
      <c r="P42" s="154">
        <f>M42+O42</f>
        <v>0</v>
      </c>
      <c r="Q42" s="155">
        <v>0</v>
      </c>
      <c r="R42" s="157">
        <f>P42*Q42</f>
        <v>0</v>
      </c>
      <c r="S42" s="154">
        <f>P42+R42</f>
        <v>0</v>
      </c>
      <c r="T42" s="152"/>
      <c r="U42" s="152"/>
    </row>
    <row r="43" spans="1:21">
      <c r="A43" s="202"/>
      <c r="B43" s="204" t="s">
        <v>435</v>
      </c>
      <c r="C43" s="206" t="s">
        <v>293</v>
      </c>
      <c r="D43" s="206"/>
      <c r="E43" s="206"/>
      <c r="F43" s="253">
        <f>+E43*D43</f>
        <v>0</v>
      </c>
      <c r="G43" s="271">
        <f>'Basis of Estimate'!$G$8</f>
        <v>43617</v>
      </c>
      <c r="H43" s="271">
        <f>'Basis of Estimate'!$E$8</f>
        <v>43800</v>
      </c>
      <c r="I43" s="232">
        <f>VLOOKUP(G43,'Cost Indices'!$R$28:$S$1262,2)</f>
        <v>176.77636123196373</v>
      </c>
      <c r="J43" s="232">
        <f>VLOOKUP(H43,'Cost Indices'!$R$28:$S$1262,2)</f>
        <v>178.55150691465684</v>
      </c>
      <c r="K43" s="233">
        <f>(J43-I43)/I43</f>
        <v>1.0041759375077211E-2</v>
      </c>
      <c r="L43" s="234">
        <f>E43*(1+K43)</f>
        <v>0</v>
      </c>
      <c r="M43" s="235">
        <f>+L43*D43</f>
        <v>0</v>
      </c>
      <c r="N43" s="155">
        <v>0</v>
      </c>
      <c r="O43" s="156">
        <f>M43*N43</f>
        <v>0</v>
      </c>
      <c r="P43" s="154">
        <f>M43+O43</f>
        <v>0</v>
      </c>
      <c r="Q43" s="155">
        <v>0</v>
      </c>
      <c r="R43" s="157">
        <f>P43*Q43</f>
        <v>0</v>
      </c>
      <c r="S43" s="154">
        <f>P43+R43</f>
        <v>0</v>
      </c>
      <c r="T43" s="152"/>
      <c r="U43" s="152"/>
    </row>
    <row r="44" spans="1:21">
      <c r="A44" s="202"/>
      <c r="B44" s="204" t="s">
        <v>436</v>
      </c>
      <c r="C44" s="206" t="s">
        <v>293</v>
      </c>
      <c r="D44" s="206"/>
      <c r="E44" s="206"/>
      <c r="F44" s="253">
        <f>+E44*D44</f>
        <v>0</v>
      </c>
      <c r="G44" s="271">
        <f>'Basis of Estimate'!$G$8</f>
        <v>43617</v>
      </c>
      <c r="H44" s="271">
        <f>'Basis of Estimate'!$E$8</f>
        <v>43800</v>
      </c>
      <c r="I44" s="232">
        <f>VLOOKUP(G44,'Cost Indices'!$R$28:$S$1262,2)</f>
        <v>176.77636123196373</v>
      </c>
      <c r="J44" s="232">
        <f>VLOOKUP(H44,'Cost Indices'!$R$28:$S$1262,2)</f>
        <v>178.55150691465684</v>
      </c>
      <c r="K44" s="233">
        <f>(J44-I44)/I44</f>
        <v>1.0041759375077211E-2</v>
      </c>
      <c r="L44" s="234">
        <f>E44*(1+K44)</f>
        <v>0</v>
      </c>
      <c r="M44" s="235">
        <f>+L44*D44</f>
        <v>0</v>
      </c>
      <c r="N44" s="155">
        <v>0</v>
      </c>
      <c r="O44" s="156">
        <f>M44*N44</f>
        <v>0</v>
      </c>
      <c r="P44" s="154">
        <f>M44+O44</f>
        <v>0</v>
      </c>
      <c r="Q44" s="155">
        <v>0</v>
      </c>
      <c r="R44" s="157">
        <f>P44*Q44</f>
        <v>0</v>
      </c>
      <c r="S44" s="154">
        <f>P44+R44</f>
        <v>0</v>
      </c>
      <c r="T44" s="152"/>
      <c r="U44" s="152"/>
    </row>
    <row r="45" spans="1:21">
      <c r="A45" s="202"/>
      <c r="B45" s="204" t="s">
        <v>437</v>
      </c>
      <c r="C45" s="206" t="s">
        <v>293</v>
      </c>
      <c r="D45" s="206"/>
      <c r="E45" s="206"/>
      <c r="F45" s="253">
        <f>+E45*D45</f>
        <v>0</v>
      </c>
      <c r="G45" s="271">
        <f>'Basis of Estimate'!$G$8</f>
        <v>43617</v>
      </c>
      <c r="H45" s="271">
        <f>'Basis of Estimate'!$E$8</f>
        <v>43800</v>
      </c>
      <c r="I45" s="232">
        <f>VLOOKUP(G45,'Cost Indices'!$R$28:$S$1262,2)</f>
        <v>176.77636123196373</v>
      </c>
      <c r="J45" s="232">
        <f>VLOOKUP(H45,'Cost Indices'!$R$28:$S$1262,2)</f>
        <v>178.55150691465684</v>
      </c>
      <c r="K45" s="233">
        <f>(J45-I45)/I45</f>
        <v>1.0041759375077211E-2</v>
      </c>
      <c r="L45" s="234">
        <f>E45*(1+K45)</f>
        <v>0</v>
      </c>
      <c r="M45" s="235">
        <f>+L45*D45</f>
        <v>0</v>
      </c>
      <c r="N45" s="155">
        <v>0</v>
      </c>
      <c r="O45" s="156">
        <f>M45*N45</f>
        <v>0</v>
      </c>
      <c r="P45" s="154">
        <f>M45+O45</f>
        <v>0</v>
      </c>
      <c r="Q45" s="155">
        <v>0</v>
      </c>
      <c r="R45" s="157">
        <f>P45*Q45</f>
        <v>0</v>
      </c>
      <c r="S45" s="154">
        <f>P45+R45</f>
        <v>0</v>
      </c>
      <c r="T45" s="152"/>
      <c r="U45" s="152"/>
    </row>
    <row r="46" spans="1:21">
      <c r="A46" s="202"/>
      <c r="B46" s="204" t="s">
        <v>1050</v>
      </c>
      <c r="C46" s="206" t="s">
        <v>293</v>
      </c>
      <c r="D46" s="206"/>
      <c r="E46" s="206"/>
      <c r="F46" s="253">
        <f t="shared" ref="F46:F47" si="0">+E46*D46</f>
        <v>0</v>
      </c>
      <c r="G46" s="271">
        <f>'Basis of Estimate'!$G$8</f>
        <v>43617</v>
      </c>
      <c r="H46" s="271">
        <f>'Basis of Estimate'!$E$8</f>
        <v>43800</v>
      </c>
      <c r="I46" s="232">
        <f>VLOOKUP(G46,'Cost Indices'!$R$28:$S$1262,2)</f>
        <v>176.77636123196373</v>
      </c>
      <c r="J46" s="232">
        <f>VLOOKUP(H46,'Cost Indices'!$R$28:$S$1262,2)</f>
        <v>178.55150691465684</v>
      </c>
      <c r="K46" s="233">
        <f t="shared" ref="K46:K47" si="1">(J46-I46)/I46</f>
        <v>1.0041759375077211E-2</v>
      </c>
      <c r="L46" s="234">
        <f t="shared" ref="L46:L47" si="2">E46*(1+K46)</f>
        <v>0</v>
      </c>
      <c r="M46" s="235">
        <f t="shared" ref="M46:M47" si="3">+L46*D46</f>
        <v>0</v>
      </c>
      <c r="N46" s="155">
        <v>0</v>
      </c>
      <c r="O46" s="156">
        <f t="shared" ref="O46:O47" si="4">M46*N46</f>
        <v>0</v>
      </c>
      <c r="P46" s="154">
        <f t="shared" ref="P46:P47" si="5">M46+O46</f>
        <v>0</v>
      </c>
      <c r="Q46" s="155">
        <v>0</v>
      </c>
      <c r="R46" s="157">
        <f t="shared" ref="R46:R47" si="6">P46*Q46</f>
        <v>0</v>
      </c>
      <c r="S46" s="154">
        <f t="shared" ref="S46:S47" si="7">P46+R46</f>
        <v>0</v>
      </c>
      <c r="T46" s="152"/>
      <c r="U46" s="152"/>
    </row>
    <row r="47" spans="1:21">
      <c r="A47" s="202"/>
      <c r="B47" s="204" t="s">
        <v>1051</v>
      </c>
      <c r="C47" s="206" t="s">
        <v>293</v>
      </c>
      <c r="D47" s="206"/>
      <c r="E47" s="206"/>
      <c r="F47" s="253">
        <f t="shared" si="0"/>
        <v>0</v>
      </c>
      <c r="G47" s="271">
        <f>'Basis of Estimate'!$G$8</f>
        <v>43617</v>
      </c>
      <c r="H47" s="271">
        <f>'Basis of Estimate'!$E$8</f>
        <v>43800</v>
      </c>
      <c r="I47" s="232">
        <f>VLOOKUP(G47,'Cost Indices'!$R$28:$S$1262,2)</f>
        <v>176.77636123196373</v>
      </c>
      <c r="J47" s="232">
        <f>VLOOKUP(H47,'Cost Indices'!$R$28:$S$1262,2)</f>
        <v>178.55150691465684</v>
      </c>
      <c r="K47" s="233">
        <f t="shared" si="1"/>
        <v>1.0041759375077211E-2</v>
      </c>
      <c r="L47" s="234">
        <f t="shared" si="2"/>
        <v>0</v>
      </c>
      <c r="M47" s="235">
        <f t="shared" si="3"/>
        <v>0</v>
      </c>
      <c r="N47" s="155">
        <v>0</v>
      </c>
      <c r="O47" s="156">
        <f t="shared" si="4"/>
        <v>0</v>
      </c>
      <c r="P47" s="154">
        <f t="shared" si="5"/>
        <v>0</v>
      </c>
      <c r="Q47" s="155">
        <v>0</v>
      </c>
      <c r="R47" s="157">
        <f t="shared" si="6"/>
        <v>0</v>
      </c>
      <c r="S47" s="154">
        <f t="shared" si="7"/>
        <v>0</v>
      </c>
      <c r="T47" s="152"/>
      <c r="U47" s="152"/>
    </row>
    <row r="48" spans="1:21" ht="15.75">
      <c r="A48" s="193"/>
      <c r="B48" s="208" t="s">
        <v>424</v>
      </c>
      <c r="C48" s="195"/>
      <c r="D48" s="190"/>
      <c r="E48" s="190"/>
      <c r="F48" s="190"/>
      <c r="G48" s="290"/>
      <c r="H48" s="290"/>
      <c r="I48" s="190"/>
      <c r="J48" s="190"/>
      <c r="K48" s="190"/>
      <c r="L48" s="190"/>
      <c r="M48" s="190"/>
      <c r="N48" s="192"/>
      <c r="O48" s="192"/>
      <c r="P48" s="192"/>
      <c r="Q48" s="192"/>
      <c r="R48" s="192"/>
      <c r="S48" s="192"/>
      <c r="T48" s="192"/>
      <c r="U48" s="192"/>
    </row>
    <row r="49" spans="1:24">
      <c r="A49" s="202"/>
      <c r="B49" s="204" t="s">
        <v>805</v>
      </c>
      <c r="C49" s="206" t="s">
        <v>293</v>
      </c>
      <c r="D49" s="206"/>
      <c r="E49" s="206"/>
      <c r="F49" s="253">
        <f>+E49*D49</f>
        <v>0</v>
      </c>
      <c r="G49" s="271">
        <f>'Basis of Estimate'!$G$8</f>
        <v>43617</v>
      </c>
      <c r="H49" s="271">
        <f>'Basis of Estimate'!$E$8</f>
        <v>43800</v>
      </c>
      <c r="I49" s="232">
        <f>VLOOKUP(G49,'Cost Indices'!$R$28:$S$1262,2)</f>
        <v>176.77636123196373</v>
      </c>
      <c r="J49" s="232">
        <f>VLOOKUP(H49,'Cost Indices'!$R$28:$S$1262,2)</f>
        <v>178.55150691465684</v>
      </c>
      <c r="K49" s="233">
        <f>(J49-I49)/I49</f>
        <v>1.0041759375077211E-2</v>
      </c>
      <c r="L49" s="234">
        <f>E49*(1+K49)</f>
        <v>0</v>
      </c>
      <c r="M49" s="235">
        <f>+L49*D49</f>
        <v>0</v>
      </c>
      <c r="N49" s="155">
        <v>0</v>
      </c>
      <c r="O49" s="156">
        <f>M49*N49</f>
        <v>0</v>
      </c>
      <c r="P49" s="154">
        <f>M49+O49</f>
        <v>0</v>
      </c>
      <c r="Q49" s="155">
        <v>0</v>
      </c>
      <c r="R49" s="157">
        <f>P49*Q49</f>
        <v>0</v>
      </c>
      <c r="S49" s="154">
        <f>P49+R49</f>
        <v>0</v>
      </c>
      <c r="T49" s="152"/>
      <c r="U49" s="152"/>
    </row>
    <row r="50" spans="1:24">
      <c r="A50" s="202"/>
      <c r="B50" s="204" t="s">
        <v>21</v>
      </c>
      <c r="C50" s="206" t="s">
        <v>293</v>
      </c>
      <c r="D50" s="206"/>
      <c r="E50" s="206"/>
      <c r="F50" s="253">
        <f>+E50*D50</f>
        <v>0</v>
      </c>
      <c r="G50" s="271">
        <f>'Basis of Estimate'!$G$8</f>
        <v>43617</v>
      </c>
      <c r="H50" s="271">
        <f>'Basis of Estimate'!$E$8</f>
        <v>43800</v>
      </c>
      <c r="I50" s="232">
        <f>VLOOKUP(G50,'Cost Indices'!$R$28:$S$1262,2)</f>
        <v>176.77636123196373</v>
      </c>
      <c r="J50" s="232">
        <f>VLOOKUP(H50,'Cost Indices'!$R$28:$S$1262,2)</f>
        <v>178.55150691465684</v>
      </c>
      <c r="K50" s="233">
        <f>(J50-I50)/I50</f>
        <v>1.0041759375077211E-2</v>
      </c>
      <c r="L50" s="234">
        <f>E50*(1+K50)</f>
        <v>0</v>
      </c>
      <c r="M50" s="235">
        <f>+L50*D50</f>
        <v>0</v>
      </c>
      <c r="N50" s="155">
        <v>0</v>
      </c>
      <c r="O50" s="156">
        <f>M50*N50</f>
        <v>0</v>
      </c>
      <c r="P50" s="154">
        <f>M50+O50</f>
        <v>0</v>
      </c>
      <c r="Q50" s="155">
        <v>0</v>
      </c>
      <c r="R50" s="157">
        <f>P50*Q50</f>
        <v>0</v>
      </c>
      <c r="S50" s="154">
        <f>P50+R50</f>
        <v>0</v>
      </c>
      <c r="T50" s="152"/>
      <c r="U50" s="152"/>
    </row>
    <row r="51" spans="1:24" ht="15.75">
      <c r="A51" s="193"/>
      <c r="B51" s="208" t="s">
        <v>423</v>
      </c>
      <c r="C51" s="195"/>
      <c r="D51" s="190"/>
      <c r="E51" s="190"/>
      <c r="F51" s="190"/>
      <c r="G51" s="290"/>
      <c r="H51" s="290"/>
      <c r="I51" s="190"/>
      <c r="J51" s="190"/>
      <c r="K51" s="190"/>
      <c r="L51" s="190"/>
      <c r="M51" s="190"/>
      <c r="N51" s="192"/>
      <c r="O51" s="192"/>
      <c r="P51" s="192"/>
      <c r="Q51" s="192"/>
      <c r="R51" s="192"/>
      <c r="S51" s="192"/>
      <c r="T51" s="192"/>
      <c r="U51" s="192"/>
    </row>
    <row r="52" spans="1:24">
      <c r="A52" s="209"/>
      <c r="B52" s="194" t="s">
        <v>297</v>
      </c>
      <c r="C52" s="190"/>
      <c r="D52" s="190"/>
      <c r="E52" s="190"/>
      <c r="F52" s="190"/>
      <c r="G52" s="290"/>
      <c r="H52" s="290"/>
      <c r="I52" s="190"/>
      <c r="J52" s="190"/>
      <c r="K52" s="190"/>
      <c r="L52" s="190"/>
      <c r="M52" s="190"/>
      <c r="N52" s="192"/>
      <c r="O52" s="192"/>
      <c r="P52" s="192"/>
      <c r="Q52" s="192"/>
      <c r="R52" s="192"/>
      <c r="S52" s="192"/>
      <c r="T52" s="192"/>
      <c r="U52" s="192"/>
    </row>
    <row r="53" spans="1:24">
      <c r="A53" s="210"/>
      <c r="B53" s="204" t="s">
        <v>417</v>
      </c>
      <c r="C53" s="211" t="s">
        <v>290</v>
      </c>
      <c r="D53" s="39"/>
      <c r="E53" s="36"/>
      <c r="F53" s="22">
        <f>+E53*D53</f>
        <v>0</v>
      </c>
      <c r="G53" s="271">
        <f>'Basis of Estimate'!$G$8</f>
        <v>43617</v>
      </c>
      <c r="H53" s="271">
        <f>'Basis of Estimate'!$E$8</f>
        <v>43800</v>
      </c>
      <c r="I53" s="232">
        <f>VLOOKUP(G53,'Cost Indices'!$R$28:$S$1262,2)</f>
        <v>176.77636123196373</v>
      </c>
      <c r="J53" s="232">
        <f>VLOOKUP(H53,'Cost Indices'!$R$28:$S$1262,2)</f>
        <v>178.55150691465684</v>
      </c>
      <c r="K53" s="233">
        <f>(J53-I53)/I53</f>
        <v>1.0041759375077211E-2</v>
      </c>
      <c r="L53" s="234">
        <f>E53*(1+K53)</f>
        <v>0</v>
      </c>
      <c r="M53" s="235">
        <f>+L53*D53</f>
        <v>0</v>
      </c>
      <c r="N53" s="155">
        <v>0</v>
      </c>
      <c r="O53" s="156">
        <f>M53*N53</f>
        <v>0</v>
      </c>
      <c r="P53" s="154">
        <f>M53+O53</f>
        <v>0</v>
      </c>
      <c r="Q53" s="155">
        <v>0</v>
      </c>
      <c r="R53" s="157">
        <f>P53*Q53</f>
        <v>0</v>
      </c>
      <c r="S53" s="154">
        <f>P53+R53</f>
        <v>0</v>
      </c>
      <c r="T53" s="152"/>
      <c r="U53" s="152"/>
    </row>
    <row r="54" spans="1:24">
      <c r="A54" s="210"/>
      <c r="B54" s="204" t="s">
        <v>438</v>
      </c>
      <c r="C54" s="211" t="s">
        <v>290</v>
      </c>
      <c r="D54" s="39"/>
      <c r="E54" s="36"/>
      <c r="F54" s="22">
        <f>+E54*D54</f>
        <v>0</v>
      </c>
      <c r="G54" s="271">
        <f>'Basis of Estimate'!$G$8</f>
        <v>43617</v>
      </c>
      <c r="H54" s="271">
        <f>'Basis of Estimate'!$E$8</f>
        <v>43800</v>
      </c>
      <c r="I54" s="232">
        <f>VLOOKUP(G54,'Cost Indices'!$R$28:$S$1262,2)</f>
        <v>176.77636123196373</v>
      </c>
      <c r="J54" s="232">
        <f>VLOOKUP(H54,'Cost Indices'!$R$28:$S$1262,2)</f>
        <v>178.55150691465684</v>
      </c>
      <c r="K54" s="233">
        <f>(J54-I54)/I54</f>
        <v>1.0041759375077211E-2</v>
      </c>
      <c r="L54" s="234">
        <f>E54*(1+K54)</f>
        <v>0</v>
      </c>
      <c r="M54" s="235">
        <f>+L54*D54</f>
        <v>0</v>
      </c>
      <c r="N54" s="155">
        <v>0</v>
      </c>
      <c r="O54" s="156">
        <f>M54*N54</f>
        <v>0</v>
      </c>
      <c r="P54" s="154">
        <f>M54+O54</f>
        <v>0</v>
      </c>
      <c r="Q54" s="155">
        <v>0</v>
      </c>
      <c r="R54" s="157">
        <f>P54*Q54</f>
        <v>0</v>
      </c>
      <c r="S54" s="154">
        <f>P54+R54</f>
        <v>0</v>
      </c>
      <c r="T54" s="152"/>
      <c r="U54" s="152"/>
    </row>
    <row r="55" spans="1:24">
      <c r="A55" s="45"/>
      <c r="B55" s="61"/>
      <c r="C55" s="51"/>
      <c r="D55" s="42"/>
      <c r="E55" s="42"/>
      <c r="F55" s="88"/>
      <c r="G55" s="278"/>
      <c r="H55" s="278"/>
      <c r="I55" s="88"/>
      <c r="J55" s="88"/>
      <c r="K55" s="88"/>
      <c r="L55" s="88"/>
      <c r="M55" s="88"/>
      <c r="N55" s="31"/>
      <c r="O55" s="31"/>
      <c r="P55" s="31"/>
      <c r="Q55" s="31"/>
      <c r="R55" s="31"/>
      <c r="S55" s="31"/>
      <c r="T55" s="31"/>
      <c r="U55" s="31"/>
      <c r="V55" s="196"/>
      <c r="W55" s="196"/>
      <c r="X55" s="196"/>
    </row>
    <row r="56" spans="1:24" ht="36.75" customHeight="1">
      <c r="A56" s="185">
        <v>3.7</v>
      </c>
      <c r="B56" s="186" t="str">
        <f>B23</f>
        <v>EMERGENCY STORAGE CONNECTING PIPEWORK</v>
      </c>
      <c r="C56" s="759" t="s">
        <v>242</v>
      </c>
      <c r="D56" s="759"/>
      <c r="E56" s="759"/>
      <c r="F56" s="249">
        <f>SUM(F24:F55)</f>
        <v>0</v>
      </c>
      <c r="G56" s="274"/>
      <c r="H56" s="274"/>
      <c r="I56" s="144"/>
      <c r="J56" s="144"/>
      <c r="K56" s="144"/>
      <c r="L56" s="144"/>
      <c r="M56" s="249">
        <f>SUM(M24:M55)</f>
        <v>0</v>
      </c>
      <c r="N56" s="141"/>
      <c r="O56" s="249">
        <f>SUM(O24:O55)</f>
        <v>0</v>
      </c>
      <c r="P56" s="249">
        <f>SUM(P24:P55)</f>
        <v>0</v>
      </c>
      <c r="Q56" s="141"/>
      <c r="R56" s="249">
        <f>SUM(R24:R55)</f>
        <v>0</v>
      </c>
      <c r="S56" s="249">
        <f>SUM(S24:S55)</f>
        <v>0</v>
      </c>
      <c r="T56" s="141"/>
      <c r="U56" s="141"/>
    </row>
    <row r="57" spans="1:24" ht="18">
      <c r="A57" s="254">
        <v>3.8</v>
      </c>
      <c r="B57" s="224" t="s">
        <v>1208</v>
      </c>
      <c r="C57" s="225"/>
      <c r="D57" s="226"/>
      <c r="E57" s="227"/>
      <c r="F57" s="227"/>
      <c r="G57" s="227"/>
      <c r="H57" s="227"/>
      <c r="I57" s="227"/>
      <c r="J57" s="227"/>
      <c r="K57" s="227"/>
      <c r="L57" s="227"/>
      <c r="M57" s="227"/>
      <c r="N57" s="227"/>
      <c r="O57" s="227"/>
      <c r="P57" s="227"/>
      <c r="Q57" s="227"/>
      <c r="R57" s="227"/>
      <c r="S57" s="227"/>
      <c r="T57" s="227"/>
      <c r="U57" s="227"/>
      <c r="V57" t="s">
        <v>1209</v>
      </c>
    </row>
    <row r="58" spans="1:24" ht="18">
      <c r="A58" s="700"/>
      <c r="B58" s="71" t="s">
        <v>639</v>
      </c>
      <c r="C58" s="11"/>
      <c r="D58" s="12"/>
      <c r="E58" s="13"/>
      <c r="F58" s="13"/>
      <c r="G58" s="13"/>
      <c r="H58" s="13"/>
      <c r="I58" s="13"/>
      <c r="J58" s="13"/>
      <c r="K58" s="13"/>
      <c r="L58" s="13"/>
      <c r="M58" s="13"/>
      <c r="N58" s="13"/>
      <c r="O58" s="13"/>
      <c r="P58" s="13"/>
      <c r="Q58" s="13"/>
      <c r="R58" s="13"/>
      <c r="S58" s="13"/>
      <c r="T58" s="13"/>
      <c r="U58" s="13"/>
    </row>
    <row r="59" spans="1:24" ht="51.75">
      <c r="A59" s="82"/>
      <c r="B59" s="201" t="s">
        <v>804</v>
      </c>
      <c r="C59" s="56"/>
      <c r="D59" s="190"/>
      <c r="E59" s="190"/>
      <c r="F59" s="190"/>
      <c r="G59" s="13"/>
      <c r="H59" s="13"/>
      <c r="I59" s="13"/>
      <c r="J59" s="13"/>
      <c r="K59" s="13"/>
      <c r="L59" s="13"/>
      <c r="M59" s="13"/>
      <c r="N59" s="13"/>
      <c r="O59" s="13"/>
      <c r="P59" s="13"/>
      <c r="Q59" s="13"/>
      <c r="R59" s="13"/>
      <c r="S59" s="13"/>
      <c r="T59" s="13"/>
      <c r="U59" s="13"/>
    </row>
    <row r="60" spans="1:24">
      <c r="A60" s="48"/>
      <c r="B60" s="204" t="s">
        <v>426</v>
      </c>
      <c r="C60" s="190"/>
      <c r="D60" s="190"/>
      <c r="E60" s="190"/>
      <c r="F60" s="190"/>
      <c r="G60" s="13"/>
      <c r="H60" s="13"/>
      <c r="I60" s="13"/>
      <c r="J60" s="13"/>
      <c r="K60" s="13"/>
      <c r="L60" s="13"/>
      <c r="M60" s="13"/>
      <c r="N60" s="13"/>
      <c r="O60" s="13"/>
      <c r="P60" s="13"/>
      <c r="Q60" s="13"/>
      <c r="R60" s="13"/>
      <c r="S60" s="13"/>
      <c r="T60" s="13"/>
      <c r="U60" s="13"/>
    </row>
    <row r="61" spans="1:24">
      <c r="A61" s="205"/>
      <c r="B61" s="204" t="s">
        <v>1222</v>
      </c>
      <c r="C61" s="190"/>
      <c r="D61" s="190"/>
      <c r="E61" s="190"/>
      <c r="F61" s="190"/>
      <c r="G61" s="13"/>
      <c r="H61" s="13"/>
      <c r="I61" s="13"/>
      <c r="J61" s="13"/>
      <c r="K61" s="13"/>
      <c r="L61" s="13"/>
      <c r="M61" s="13"/>
      <c r="N61" s="13"/>
      <c r="O61" s="13"/>
      <c r="P61" s="13"/>
      <c r="Q61" s="13"/>
      <c r="R61" s="13"/>
      <c r="S61" s="13"/>
      <c r="T61" s="13"/>
      <c r="U61" s="13"/>
    </row>
    <row r="62" spans="1:24">
      <c r="A62" s="202"/>
      <c r="B62" s="204" t="s">
        <v>428</v>
      </c>
      <c r="C62" s="206" t="s">
        <v>292</v>
      </c>
      <c r="D62" s="206"/>
      <c r="E62" s="206"/>
      <c r="F62" s="701">
        <f>+E62*D62</f>
        <v>0</v>
      </c>
      <c r="G62" s="271">
        <f>'Basis of Estimate'!$G$8</f>
        <v>43617</v>
      </c>
      <c r="H62" s="271">
        <f>'Basis of Estimate'!$E$8</f>
        <v>43800</v>
      </c>
      <c r="I62" s="232">
        <f>VLOOKUP(G62,'Cost Indices'!$R$28:$S$1262,2)</f>
        <v>176.77636123196373</v>
      </c>
      <c r="J62" s="232">
        <f>VLOOKUP(H62,'Cost Indices'!$R$28:$S$1262,2)</f>
        <v>178.55150691465684</v>
      </c>
      <c r="K62" s="233">
        <f t="shared" ref="K62:K63" si="8">(J62-I62)/I62</f>
        <v>1.0041759375077211E-2</v>
      </c>
      <c r="L62" s="234">
        <f t="shared" ref="L62:L63" si="9">E62*(1+K62)</f>
        <v>0</v>
      </c>
      <c r="M62" s="235">
        <f t="shared" ref="M62:M63" si="10">+L62*D62</f>
        <v>0</v>
      </c>
      <c r="N62" s="155">
        <v>0</v>
      </c>
      <c r="O62" s="156">
        <f t="shared" ref="O62:O63" si="11">M62*N62</f>
        <v>0</v>
      </c>
      <c r="P62" s="154">
        <f t="shared" ref="P62:P63" si="12">M62+O62</f>
        <v>0</v>
      </c>
      <c r="Q62" s="155">
        <v>0</v>
      </c>
      <c r="R62" s="157">
        <f t="shared" ref="R62:R63" si="13">P62*Q62</f>
        <v>0</v>
      </c>
      <c r="S62" s="154">
        <f t="shared" ref="S62:S63" si="14">P62+R62</f>
        <v>0</v>
      </c>
      <c r="T62" s="152"/>
      <c r="U62" s="152"/>
    </row>
    <row r="63" spans="1:24">
      <c r="A63" s="202"/>
      <c r="B63" s="204" t="s">
        <v>429</v>
      </c>
      <c r="C63" s="206" t="s">
        <v>292</v>
      </c>
      <c r="D63" s="206"/>
      <c r="E63" s="206"/>
      <c r="F63" s="701">
        <f>+E63*D63</f>
        <v>0</v>
      </c>
      <c r="G63" s="271">
        <f>'Basis of Estimate'!$G$8</f>
        <v>43617</v>
      </c>
      <c r="H63" s="271">
        <f>'Basis of Estimate'!$E$8</f>
        <v>43800</v>
      </c>
      <c r="I63" s="232">
        <f>VLOOKUP(G63,'Cost Indices'!$R$28:$S$1262,2)</f>
        <v>176.77636123196373</v>
      </c>
      <c r="J63" s="232">
        <f>VLOOKUP(H63,'Cost Indices'!$R$28:$S$1262,2)</f>
        <v>178.55150691465684</v>
      </c>
      <c r="K63" s="233">
        <f t="shared" si="8"/>
        <v>1.0041759375077211E-2</v>
      </c>
      <c r="L63" s="234">
        <f t="shared" si="9"/>
        <v>0</v>
      </c>
      <c r="M63" s="235">
        <f t="shared" si="10"/>
        <v>0</v>
      </c>
      <c r="N63" s="155">
        <v>0</v>
      </c>
      <c r="O63" s="156">
        <f t="shared" si="11"/>
        <v>0</v>
      </c>
      <c r="P63" s="154">
        <f t="shared" si="12"/>
        <v>0</v>
      </c>
      <c r="Q63" s="155">
        <v>0</v>
      </c>
      <c r="R63" s="157">
        <f t="shared" si="13"/>
        <v>0</v>
      </c>
      <c r="S63" s="154">
        <f t="shared" si="14"/>
        <v>0</v>
      </c>
      <c r="T63" s="152"/>
      <c r="U63" s="152"/>
    </row>
    <row r="64" spans="1:24" ht="15.75">
      <c r="A64" s="81"/>
      <c r="B64" s="59" t="s">
        <v>313</v>
      </c>
      <c r="C64" s="56"/>
      <c r="D64" s="190"/>
      <c r="E64" s="190"/>
      <c r="F64" s="190"/>
      <c r="G64" s="13"/>
      <c r="H64" s="13"/>
      <c r="I64" s="13"/>
      <c r="J64" s="13"/>
      <c r="K64" s="13"/>
      <c r="L64" s="13"/>
      <c r="M64" s="13"/>
      <c r="N64" s="13"/>
      <c r="O64" s="13"/>
      <c r="P64" s="13"/>
      <c r="Q64" s="13"/>
      <c r="R64" s="13"/>
      <c r="S64" s="13"/>
      <c r="T64" s="13"/>
      <c r="U64" s="13"/>
    </row>
    <row r="65" spans="1:21">
      <c r="A65" s="48"/>
      <c r="B65" s="204" t="s">
        <v>419</v>
      </c>
      <c r="C65" s="190"/>
      <c r="D65" s="134"/>
      <c r="E65" s="56"/>
      <c r="F65" s="56"/>
      <c r="G65" s="13"/>
      <c r="H65" s="13"/>
      <c r="I65" s="13"/>
      <c r="J65" s="13"/>
      <c r="K65" s="13"/>
      <c r="L65" s="13"/>
      <c r="M65" s="13"/>
      <c r="N65" s="13"/>
      <c r="O65" s="13"/>
      <c r="P65" s="13"/>
      <c r="Q65" s="13"/>
      <c r="R65" s="13"/>
      <c r="S65" s="13"/>
      <c r="T65" s="13"/>
      <c r="U65" s="13"/>
    </row>
    <row r="66" spans="1:21">
      <c r="A66" s="205"/>
      <c r="B66" s="204" t="s">
        <v>426</v>
      </c>
      <c r="C66" s="190"/>
      <c r="D66" s="134"/>
      <c r="E66" s="56"/>
      <c r="F66" s="56"/>
      <c r="G66" s="13"/>
      <c r="H66" s="13"/>
      <c r="I66" s="13"/>
      <c r="J66" s="13"/>
      <c r="K66" s="13"/>
      <c r="L66" s="13"/>
      <c r="M66" s="13"/>
      <c r="N66" s="13"/>
      <c r="O66" s="13"/>
      <c r="P66" s="13"/>
      <c r="Q66" s="13"/>
      <c r="R66" s="13"/>
      <c r="S66" s="13"/>
      <c r="T66" s="13"/>
      <c r="U66" s="13"/>
    </row>
    <row r="67" spans="1:21">
      <c r="A67" s="202"/>
      <c r="B67" s="204" t="s">
        <v>1222</v>
      </c>
      <c r="C67" s="206" t="s">
        <v>292</v>
      </c>
      <c r="D67" s="206"/>
      <c r="E67" s="206"/>
      <c r="F67" s="701">
        <f>+E67*D67</f>
        <v>0</v>
      </c>
      <c r="G67" s="271">
        <f>'Basis of Estimate'!$G$8</f>
        <v>43617</v>
      </c>
      <c r="H67" s="271">
        <f>'Basis of Estimate'!$E$8</f>
        <v>43800</v>
      </c>
      <c r="I67" s="232">
        <f>VLOOKUP(G67,'Cost Indices'!$R$28:$S$1262,2)</f>
        <v>176.77636123196373</v>
      </c>
      <c r="J67" s="232">
        <f>VLOOKUP(H67,'Cost Indices'!$R$28:$S$1262,2)</f>
        <v>178.55150691465684</v>
      </c>
      <c r="K67" s="233">
        <f>(J67-I67)/I67</f>
        <v>1.0041759375077211E-2</v>
      </c>
      <c r="L67" s="234">
        <f>E67*(1+K67)</f>
        <v>0</v>
      </c>
      <c r="M67" s="235">
        <f>+L67*D67</f>
        <v>0</v>
      </c>
      <c r="N67" s="155">
        <v>0</v>
      </c>
      <c r="O67" s="156">
        <f>M67*N67</f>
        <v>0</v>
      </c>
      <c r="P67" s="154">
        <f>M67+O67</f>
        <v>0</v>
      </c>
      <c r="Q67" s="155">
        <v>0</v>
      </c>
      <c r="R67" s="157">
        <f>P67*Q67</f>
        <v>0</v>
      </c>
      <c r="S67" s="154">
        <f>P67+R67</f>
        <v>0</v>
      </c>
      <c r="T67" s="152"/>
      <c r="U67" s="152"/>
    </row>
    <row r="68" spans="1:21" ht="15.75">
      <c r="A68" s="81"/>
      <c r="B68" s="71" t="s">
        <v>430</v>
      </c>
      <c r="C68" s="190"/>
      <c r="D68" s="191"/>
      <c r="E68" s="191"/>
      <c r="F68" s="191"/>
      <c r="G68" s="13"/>
      <c r="H68" s="13"/>
      <c r="I68" s="13"/>
      <c r="J68" s="13"/>
      <c r="K68" s="13"/>
      <c r="L68" s="13"/>
      <c r="M68" s="13"/>
      <c r="N68" s="13"/>
      <c r="O68" s="13"/>
      <c r="P68" s="13"/>
      <c r="Q68" s="13"/>
      <c r="R68" s="13"/>
      <c r="S68" s="13"/>
      <c r="T68" s="13"/>
      <c r="U68" s="13"/>
    </row>
    <row r="69" spans="1:21" ht="15.75">
      <c r="A69" s="82"/>
      <c r="B69" s="59" t="s">
        <v>641</v>
      </c>
      <c r="C69" s="56"/>
      <c r="D69" s="190"/>
      <c r="E69" s="190"/>
      <c r="F69" s="190"/>
      <c r="G69" s="13"/>
      <c r="H69" s="13"/>
      <c r="I69" s="13"/>
      <c r="J69" s="13"/>
      <c r="K69" s="13"/>
      <c r="L69" s="13"/>
      <c r="M69" s="13"/>
      <c r="N69" s="13"/>
      <c r="O69" s="13"/>
      <c r="P69" s="13"/>
      <c r="Q69" s="13"/>
      <c r="R69" s="13"/>
      <c r="S69" s="13"/>
      <c r="T69" s="13"/>
      <c r="U69" s="13"/>
    </row>
    <row r="70" spans="1:21" ht="15.75">
      <c r="A70" s="82"/>
      <c r="B70" s="204" t="s">
        <v>416</v>
      </c>
      <c r="C70" s="56"/>
      <c r="D70" s="190"/>
      <c r="E70" s="190"/>
      <c r="F70" s="190"/>
      <c r="G70" s="13"/>
      <c r="H70" s="13"/>
      <c r="I70" s="13"/>
      <c r="J70" s="13"/>
      <c r="K70" s="13"/>
      <c r="L70" s="13"/>
      <c r="M70" s="13"/>
      <c r="N70" s="13"/>
      <c r="O70" s="13"/>
      <c r="P70" s="13"/>
      <c r="Q70" s="13"/>
      <c r="R70" s="13"/>
      <c r="S70" s="13"/>
      <c r="T70" s="13"/>
      <c r="U70" s="13"/>
    </row>
    <row r="71" spans="1:21">
      <c r="A71" s="202"/>
      <c r="B71" s="204" t="s">
        <v>1223</v>
      </c>
      <c r="C71" s="206" t="s">
        <v>292</v>
      </c>
      <c r="D71" s="206"/>
      <c r="E71" s="206"/>
      <c r="F71" s="701">
        <f>+E71*D71</f>
        <v>0</v>
      </c>
      <c r="G71" s="271">
        <f>'Basis of Estimate'!$G$8</f>
        <v>43617</v>
      </c>
      <c r="H71" s="271">
        <f>'Basis of Estimate'!$E$8</f>
        <v>43800</v>
      </c>
      <c r="I71" s="232">
        <f>VLOOKUP(G71,'Cost Indices'!$R$28:$S$1262,2)</f>
        <v>176.77636123196373</v>
      </c>
      <c r="J71" s="232">
        <f>VLOOKUP(H71,'Cost Indices'!$R$28:$S$1262,2)</f>
        <v>178.55150691465684</v>
      </c>
      <c r="K71" s="233">
        <f t="shared" ref="K71:K72" si="15">(J71-I71)/I71</f>
        <v>1.0041759375077211E-2</v>
      </c>
      <c r="L71" s="234">
        <f t="shared" ref="L71:L72" si="16">E71*(1+K71)</f>
        <v>0</v>
      </c>
      <c r="M71" s="235">
        <f t="shared" ref="M71:M72" si="17">+L71*D71</f>
        <v>0</v>
      </c>
      <c r="N71" s="155">
        <v>0</v>
      </c>
      <c r="O71" s="156">
        <f t="shared" ref="O71:O72" si="18">M71*N71</f>
        <v>0</v>
      </c>
      <c r="P71" s="154">
        <f t="shared" ref="P71:P72" si="19">M71+O71</f>
        <v>0</v>
      </c>
      <c r="Q71" s="155">
        <v>0</v>
      </c>
      <c r="R71" s="157">
        <f t="shared" ref="R71:R72" si="20">P71*Q71</f>
        <v>0</v>
      </c>
      <c r="S71" s="154">
        <f t="shared" ref="S71:S72" si="21">P71+R71</f>
        <v>0</v>
      </c>
      <c r="T71" s="152"/>
      <c r="U71" s="152"/>
    </row>
    <row r="72" spans="1:21">
      <c r="A72" s="202"/>
      <c r="B72" s="204" t="s">
        <v>1223</v>
      </c>
      <c r="C72" s="206" t="s">
        <v>292</v>
      </c>
      <c r="D72" s="206"/>
      <c r="E72" s="206"/>
      <c r="F72" s="701">
        <f>+E72*D72</f>
        <v>0</v>
      </c>
      <c r="G72" s="271">
        <f>'Basis of Estimate'!$G$8</f>
        <v>43617</v>
      </c>
      <c r="H72" s="271">
        <f>'Basis of Estimate'!$E$8</f>
        <v>43800</v>
      </c>
      <c r="I72" s="232">
        <f>VLOOKUP(G72,'Cost Indices'!$R$28:$S$1262,2)</f>
        <v>176.77636123196373</v>
      </c>
      <c r="J72" s="232">
        <f>VLOOKUP(H72,'Cost Indices'!$R$28:$S$1262,2)</f>
        <v>178.55150691465684</v>
      </c>
      <c r="K72" s="233">
        <f t="shared" si="15"/>
        <v>1.0041759375077211E-2</v>
      </c>
      <c r="L72" s="234">
        <f t="shared" si="16"/>
        <v>0</v>
      </c>
      <c r="M72" s="235">
        <f t="shared" si="17"/>
        <v>0</v>
      </c>
      <c r="N72" s="155">
        <v>0</v>
      </c>
      <c r="O72" s="156">
        <f t="shared" si="18"/>
        <v>0</v>
      </c>
      <c r="P72" s="154">
        <f t="shared" si="19"/>
        <v>0</v>
      </c>
      <c r="Q72" s="155">
        <v>0</v>
      </c>
      <c r="R72" s="157">
        <f t="shared" si="20"/>
        <v>0</v>
      </c>
      <c r="S72" s="154">
        <f t="shared" si="21"/>
        <v>0</v>
      </c>
      <c r="T72" s="152"/>
      <c r="U72" s="152"/>
    </row>
    <row r="73" spans="1:21" ht="15.75">
      <c r="A73" s="82"/>
      <c r="B73" s="59" t="s">
        <v>432</v>
      </c>
      <c r="C73" s="56"/>
      <c r="D73" s="190"/>
      <c r="E73" s="190"/>
      <c r="F73" s="190"/>
      <c r="G73" s="13"/>
      <c r="H73" s="13"/>
      <c r="I73" s="13"/>
      <c r="J73" s="13"/>
      <c r="K73" s="13"/>
      <c r="L73" s="13"/>
      <c r="M73" s="13"/>
      <c r="N73" s="13"/>
      <c r="O73" s="13"/>
      <c r="P73" s="13"/>
      <c r="Q73" s="13"/>
      <c r="R73" s="13"/>
      <c r="S73" s="13"/>
      <c r="T73" s="13"/>
      <c r="U73" s="13"/>
    </row>
    <row r="74" spans="1:21" ht="15.75">
      <c r="A74" s="82"/>
      <c r="B74" s="204" t="s">
        <v>1052</v>
      </c>
      <c r="C74" s="56"/>
      <c r="D74" s="190"/>
      <c r="E74" s="190"/>
      <c r="F74" s="190"/>
      <c r="G74" s="13"/>
      <c r="H74" s="13"/>
      <c r="I74" s="13"/>
      <c r="J74" s="13"/>
      <c r="K74" s="13"/>
      <c r="L74" s="13"/>
      <c r="M74" s="13"/>
      <c r="N74" s="13"/>
      <c r="O74" s="13"/>
      <c r="P74" s="13"/>
      <c r="Q74" s="13"/>
      <c r="R74" s="13"/>
      <c r="S74" s="13"/>
      <c r="T74" s="13"/>
      <c r="U74" s="13"/>
    </row>
    <row r="75" spans="1:21" ht="15.75">
      <c r="A75" s="82"/>
      <c r="B75" s="204" t="s">
        <v>433</v>
      </c>
      <c r="C75" s="56"/>
      <c r="D75" s="190"/>
      <c r="E75" s="190"/>
      <c r="F75" s="190"/>
      <c r="G75" s="13"/>
      <c r="H75" s="13"/>
      <c r="I75" s="13"/>
      <c r="J75" s="13"/>
      <c r="K75" s="13"/>
      <c r="L75" s="13"/>
      <c r="M75" s="13"/>
      <c r="N75" s="13"/>
      <c r="O75" s="13"/>
      <c r="P75" s="13"/>
      <c r="Q75" s="13"/>
      <c r="R75" s="13"/>
      <c r="S75" s="13"/>
      <c r="T75" s="13"/>
      <c r="U75" s="13"/>
    </row>
    <row r="76" spans="1:21">
      <c r="A76" s="202"/>
      <c r="B76" s="204" t="s">
        <v>434</v>
      </c>
      <c r="C76" s="206" t="s">
        <v>292</v>
      </c>
      <c r="D76" s="206"/>
      <c r="E76" s="206"/>
      <c r="F76" s="701">
        <f>+E76*D76</f>
        <v>0</v>
      </c>
      <c r="G76" s="271">
        <f>'Basis of Estimate'!$G$8</f>
        <v>43617</v>
      </c>
      <c r="H76" s="271">
        <f>'Basis of Estimate'!$E$8</f>
        <v>43800</v>
      </c>
      <c r="I76" s="232">
        <f>VLOOKUP(G76,'Cost Indices'!$R$28:$S$1262,2)</f>
        <v>176.77636123196373</v>
      </c>
      <c r="J76" s="232">
        <f>VLOOKUP(H76,'Cost Indices'!$R$28:$S$1262,2)</f>
        <v>178.55150691465684</v>
      </c>
      <c r="K76" s="233">
        <f t="shared" ref="K76:K81" si="22">(J76-I76)/I76</f>
        <v>1.0041759375077211E-2</v>
      </c>
      <c r="L76" s="234">
        <f t="shared" ref="L76:L81" si="23">E76*(1+K76)</f>
        <v>0</v>
      </c>
      <c r="M76" s="235">
        <f t="shared" ref="M76:M81" si="24">+L76*D76</f>
        <v>0</v>
      </c>
      <c r="N76" s="155">
        <v>0</v>
      </c>
      <c r="O76" s="156">
        <f t="shared" ref="O76:O81" si="25">M76*N76</f>
        <v>0</v>
      </c>
      <c r="P76" s="154">
        <f t="shared" ref="P76:P81" si="26">M76+O76</f>
        <v>0</v>
      </c>
      <c r="Q76" s="155">
        <v>0</v>
      </c>
      <c r="R76" s="157">
        <f t="shared" ref="R76:R81" si="27">P76*Q76</f>
        <v>0</v>
      </c>
      <c r="S76" s="154">
        <f t="shared" ref="S76:S81" si="28">P76+R76</f>
        <v>0</v>
      </c>
      <c r="T76" s="152"/>
      <c r="U76" s="152"/>
    </row>
    <row r="77" spans="1:21">
      <c r="A77" s="202"/>
      <c r="B77" s="204" t="s">
        <v>435</v>
      </c>
      <c r="C77" s="206" t="s">
        <v>293</v>
      </c>
      <c r="D77" s="206"/>
      <c r="E77" s="206"/>
      <c r="F77" s="701">
        <f>+E77*D77</f>
        <v>0</v>
      </c>
      <c r="G77" s="271">
        <f>'Basis of Estimate'!$G$8</f>
        <v>43617</v>
      </c>
      <c r="H77" s="271">
        <f>'Basis of Estimate'!$E$8</f>
        <v>43800</v>
      </c>
      <c r="I77" s="232">
        <f>VLOOKUP(G77,'Cost Indices'!$R$28:$S$1262,2)</f>
        <v>176.77636123196373</v>
      </c>
      <c r="J77" s="232">
        <f>VLOOKUP(H77,'Cost Indices'!$R$28:$S$1262,2)</f>
        <v>178.55150691465684</v>
      </c>
      <c r="K77" s="233">
        <f t="shared" si="22"/>
        <v>1.0041759375077211E-2</v>
      </c>
      <c r="L77" s="234">
        <f t="shared" si="23"/>
        <v>0</v>
      </c>
      <c r="M77" s="235">
        <f t="shared" si="24"/>
        <v>0</v>
      </c>
      <c r="N77" s="155">
        <v>0</v>
      </c>
      <c r="O77" s="156">
        <f t="shared" si="25"/>
        <v>0</v>
      </c>
      <c r="P77" s="154">
        <f t="shared" si="26"/>
        <v>0</v>
      </c>
      <c r="Q77" s="155">
        <v>0</v>
      </c>
      <c r="R77" s="157">
        <f t="shared" si="27"/>
        <v>0</v>
      </c>
      <c r="S77" s="154">
        <f t="shared" si="28"/>
        <v>0</v>
      </c>
      <c r="T77" s="152"/>
      <c r="U77" s="152"/>
    </row>
    <row r="78" spans="1:21">
      <c r="A78" s="202"/>
      <c r="B78" s="204" t="s">
        <v>436</v>
      </c>
      <c r="C78" s="206" t="s">
        <v>293</v>
      </c>
      <c r="D78" s="206"/>
      <c r="E78" s="206"/>
      <c r="F78" s="701">
        <f>+E78*D78</f>
        <v>0</v>
      </c>
      <c r="G78" s="271">
        <f>'Basis of Estimate'!$G$8</f>
        <v>43617</v>
      </c>
      <c r="H78" s="271">
        <f>'Basis of Estimate'!$E$8</f>
        <v>43800</v>
      </c>
      <c r="I78" s="232">
        <f>VLOOKUP(G78,'Cost Indices'!$R$28:$S$1262,2)</f>
        <v>176.77636123196373</v>
      </c>
      <c r="J78" s="232">
        <f>VLOOKUP(H78,'Cost Indices'!$R$28:$S$1262,2)</f>
        <v>178.55150691465684</v>
      </c>
      <c r="K78" s="233">
        <f t="shared" si="22"/>
        <v>1.0041759375077211E-2</v>
      </c>
      <c r="L78" s="234">
        <f t="shared" si="23"/>
        <v>0</v>
      </c>
      <c r="M78" s="235">
        <f t="shared" si="24"/>
        <v>0</v>
      </c>
      <c r="N78" s="155">
        <v>0</v>
      </c>
      <c r="O78" s="156">
        <f t="shared" si="25"/>
        <v>0</v>
      </c>
      <c r="P78" s="154">
        <f t="shared" si="26"/>
        <v>0</v>
      </c>
      <c r="Q78" s="155">
        <v>0</v>
      </c>
      <c r="R78" s="157">
        <f t="shared" si="27"/>
        <v>0</v>
      </c>
      <c r="S78" s="154">
        <f t="shared" si="28"/>
        <v>0</v>
      </c>
      <c r="T78" s="152"/>
      <c r="U78" s="152"/>
    </row>
    <row r="79" spans="1:21">
      <c r="A79" s="202"/>
      <c r="B79" s="204" t="s">
        <v>437</v>
      </c>
      <c r="C79" s="206" t="s">
        <v>293</v>
      </c>
      <c r="D79" s="206"/>
      <c r="E79" s="206"/>
      <c r="F79" s="701">
        <f>+E79*D79</f>
        <v>0</v>
      </c>
      <c r="G79" s="271">
        <f>'Basis of Estimate'!$G$8</f>
        <v>43617</v>
      </c>
      <c r="H79" s="271">
        <f>'Basis of Estimate'!$E$8</f>
        <v>43800</v>
      </c>
      <c r="I79" s="232">
        <f>VLOOKUP(G79,'Cost Indices'!$R$28:$S$1262,2)</f>
        <v>176.77636123196373</v>
      </c>
      <c r="J79" s="232">
        <f>VLOOKUP(H79,'Cost Indices'!$R$28:$S$1262,2)</f>
        <v>178.55150691465684</v>
      </c>
      <c r="K79" s="233">
        <f t="shared" si="22"/>
        <v>1.0041759375077211E-2</v>
      </c>
      <c r="L79" s="234">
        <f t="shared" si="23"/>
        <v>0</v>
      </c>
      <c r="M79" s="235">
        <f t="shared" si="24"/>
        <v>0</v>
      </c>
      <c r="N79" s="155">
        <v>0</v>
      </c>
      <c r="O79" s="156">
        <f t="shared" si="25"/>
        <v>0</v>
      </c>
      <c r="P79" s="154">
        <f t="shared" si="26"/>
        <v>0</v>
      </c>
      <c r="Q79" s="155">
        <v>0</v>
      </c>
      <c r="R79" s="157">
        <f t="shared" si="27"/>
        <v>0</v>
      </c>
      <c r="S79" s="154">
        <f t="shared" si="28"/>
        <v>0</v>
      </c>
      <c r="T79" s="152"/>
      <c r="U79" s="152"/>
    </row>
    <row r="80" spans="1:21">
      <c r="A80" s="202"/>
      <c r="B80" s="204" t="s">
        <v>1050</v>
      </c>
      <c r="C80" s="206" t="s">
        <v>293</v>
      </c>
      <c r="D80" s="206"/>
      <c r="E80" s="206"/>
      <c r="F80" s="701">
        <f t="shared" ref="F80:F81" si="29">+E80*D80</f>
        <v>0</v>
      </c>
      <c r="G80" s="271">
        <f>'Basis of Estimate'!$G$8</f>
        <v>43617</v>
      </c>
      <c r="H80" s="271">
        <f>'Basis of Estimate'!$E$8</f>
        <v>43800</v>
      </c>
      <c r="I80" s="232">
        <f>VLOOKUP(G80,'Cost Indices'!$R$28:$S$1262,2)</f>
        <v>176.77636123196373</v>
      </c>
      <c r="J80" s="232">
        <f>VLOOKUP(H80,'Cost Indices'!$R$28:$S$1262,2)</f>
        <v>178.55150691465684</v>
      </c>
      <c r="K80" s="233">
        <f t="shared" si="22"/>
        <v>1.0041759375077211E-2</v>
      </c>
      <c r="L80" s="234">
        <f t="shared" si="23"/>
        <v>0</v>
      </c>
      <c r="M80" s="235">
        <f t="shared" si="24"/>
        <v>0</v>
      </c>
      <c r="N80" s="155">
        <v>0</v>
      </c>
      <c r="O80" s="156">
        <f t="shared" si="25"/>
        <v>0</v>
      </c>
      <c r="P80" s="154">
        <f t="shared" si="26"/>
        <v>0</v>
      </c>
      <c r="Q80" s="155">
        <v>0</v>
      </c>
      <c r="R80" s="157">
        <f t="shared" si="27"/>
        <v>0</v>
      </c>
      <c r="S80" s="154">
        <f t="shared" si="28"/>
        <v>0</v>
      </c>
      <c r="T80" s="152"/>
      <c r="U80" s="152"/>
    </row>
    <row r="81" spans="1:21">
      <c r="A81" s="202"/>
      <c r="B81" s="204" t="s">
        <v>1051</v>
      </c>
      <c r="C81" s="206" t="s">
        <v>293</v>
      </c>
      <c r="D81" s="206"/>
      <c r="E81" s="206"/>
      <c r="F81" s="701">
        <f t="shared" si="29"/>
        <v>0</v>
      </c>
      <c r="G81" s="271">
        <f>'Basis of Estimate'!$G$8</f>
        <v>43617</v>
      </c>
      <c r="H81" s="271">
        <f>'Basis of Estimate'!$E$8</f>
        <v>43800</v>
      </c>
      <c r="I81" s="232">
        <f>VLOOKUP(G81,'Cost Indices'!$R$28:$S$1262,2)</f>
        <v>176.77636123196373</v>
      </c>
      <c r="J81" s="232">
        <f>VLOOKUP(H81,'Cost Indices'!$R$28:$S$1262,2)</f>
        <v>178.55150691465684</v>
      </c>
      <c r="K81" s="233">
        <f t="shared" si="22"/>
        <v>1.0041759375077211E-2</v>
      </c>
      <c r="L81" s="234">
        <f t="shared" si="23"/>
        <v>0</v>
      </c>
      <c r="M81" s="235">
        <f t="shared" si="24"/>
        <v>0</v>
      </c>
      <c r="N81" s="155">
        <v>0</v>
      </c>
      <c r="O81" s="156">
        <f t="shared" si="25"/>
        <v>0</v>
      </c>
      <c r="P81" s="154">
        <f t="shared" si="26"/>
        <v>0</v>
      </c>
      <c r="Q81" s="155">
        <v>0</v>
      </c>
      <c r="R81" s="157">
        <f t="shared" si="27"/>
        <v>0</v>
      </c>
      <c r="S81" s="154">
        <f t="shared" si="28"/>
        <v>0</v>
      </c>
      <c r="T81" s="152"/>
      <c r="U81" s="152"/>
    </row>
    <row r="82" spans="1:21" ht="15.75">
      <c r="A82" s="82"/>
      <c r="B82" s="204" t="s">
        <v>1210</v>
      </c>
      <c r="C82" s="56"/>
      <c r="D82" s="190"/>
      <c r="E82" s="190"/>
      <c r="F82" s="190"/>
      <c r="G82" s="190"/>
      <c r="H82" s="190"/>
      <c r="I82" s="190"/>
      <c r="J82" s="190"/>
      <c r="K82" s="190"/>
      <c r="L82" s="190"/>
      <c r="M82" s="190"/>
      <c r="N82" s="190"/>
      <c r="O82" s="190"/>
      <c r="P82" s="190"/>
      <c r="Q82" s="190"/>
      <c r="R82" s="190"/>
      <c r="S82" s="190"/>
      <c r="T82" s="190"/>
      <c r="U82" s="190"/>
    </row>
    <row r="83" spans="1:21" ht="38.25">
      <c r="A83" s="202"/>
      <c r="B83" s="204" t="s">
        <v>1211</v>
      </c>
      <c r="C83" s="206" t="s">
        <v>290</v>
      </c>
      <c r="D83" s="206">
        <v>1</v>
      </c>
      <c r="E83" s="206"/>
      <c r="F83" s="701">
        <f>+E83*D83</f>
        <v>0</v>
      </c>
      <c r="G83" s="271">
        <f>'Basis of Estimate'!$G$8</f>
        <v>43617</v>
      </c>
      <c r="H83" s="271">
        <f>'Basis of Estimate'!$E$8</f>
        <v>43800</v>
      </c>
      <c r="I83" s="232">
        <f>VLOOKUP(G83,'Cost Indices'!$R$28:$S$1262,2)</f>
        <v>176.77636123196373</v>
      </c>
      <c r="J83" s="232">
        <f>VLOOKUP(H83,'Cost Indices'!$R$28:$S$1262,2)</f>
        <v>178.55150691465684</v>
      </c>
      <c r="K83" s="233">
        <f t="shared" ref="K83:K84" si="30">(J83-I83)/I83</f>
        <v>1.0041759375077211E-2</v>
      </c>
      <c r="L83" s="234">
        <f t="shared" ref="L83:L84" si="31">E83*(1+K83)</f>
        <v>0</v>
      </c>
      <c r="M83" s="235">
        <f t="shared" ref="M83:M84" si="32">+L83*D83</f>
        <v>0</v>
      </c>
      <c r="N83" s="155">
        <v>0</v>
      </c>
      <c r="O83" s="156">
        <f t="shared" ref="O83:O84" si="33">M83*N83</f>
        <v>0</v>
      </c>
      <c r="P83" s="154">
        <f t="shared" ref="P83:P84" si="34">M83+O83</f>
        <v>0</v>
      </c>
      <c r="Q83" s="155">
        <v>0</v>
      </c>
      <c r="R83" s="157">
        <f t="shared" ref="R83:R84" si="35">P83*Q83</f>
        <v>0</v>
      </c>
      <c r="S83" s="154">
        <f t="shared" ref="S83:S84" si="36">P83+R83</f>
        <v>0</v>
      </c>
      <c r="T83" s="152"/>
      <c r="U83" s="152"/>
    </row>
    <row r="84" spans="1:21">
      <c r="A84" s="202"/>
      <c r="B84" s="204" t="s">
        <v>1051</v>
      </c>
      <c r="C84" s="206" t="s">
        <v>293</v>
      </c>
      <c r="D84" s="206"/>
      <c r="E84" s="206"/>
      <c r="F84" s="701">
        <f t="shared" ref="F84" si="37">+E84*D84</f>
        <v>0</v>
      </c>
      <c r="G84" s="271">
        <f>'Basis of Estimate'!$G$8</f>
        <v>43617</v>
      </c>
      <c r="H84" s="271">
        <f>'Basis of Estimate'!$E$8</f>
        <v>43800</v>
      </c>
      <c r="I84" s="232">
        <f>VLOOKUP(G84,'Cost Indices'!$R$28:$S$1262,2)</f>
        <v>176.77636123196373</v>
      </c>
      <c r="J84" s="232">
        <f>VLOOKUP(H84,'Cost Indices'!$R$28:$S$1262,2)</f>
        <v>178.55150691465684</v>
      </c>
      <c r="K84" s="233">
        <f t="shared" si="30"/>
        <v>1.0041759375077211E-2</v>
      </c>
      <c r="L84" s="234">
        <f t="shared" si="31"/>
        <v>0</v>
      </c>
      <c r="M84" s="235">
        <f t="shared" si="32"/>
        <v>0</v>
      </c>
      <c r="N84" s="155">
        <v>0</v>
      </c>
      <c r="O84" s="156">
        <f t="shared" si="33"/>
        <v>0</v>
      </c>
      <c r="P84" s="154">
        <f t="shared" si="34"/>
        <v>0</v>
      </c>
      <c r="Q84" s="155">
        <v>0</v>
      </c>
      <c r="R84" s="157">
        <f t="shared" si="35"/>
        <v>0</v>
      </c>
      <c r="S84" s="154">
        <f t="shared" si="36"/>
        <v>0</v>
      </c>
      <c r="T84" s="152"/>
      <c r="U84" s="152"/>
    </row>
    <row r="85" spans="1:21" ht="15.75">
      <c r="A85" s="82"/>
      <c r="B85" s="704" t="s">
        <v>424</v>
      </c>
      <c r="C85" s="56"/>
      <c r="D85" s="190"/>
      <c r="E85" s="190"/>
      <c r="F85" s="190"/>
      <c r="G85" s="13"/>
      <c r="H85" s="13"/>
      <c r="I85" s="13"/>
      <c r="J85" s="13"/>
      <c r="K85" s="13"/>
      <c r="L85" s="13"/>
      <c r="M85" s="13"/>
      <c r="N85" s="13"/>
      <c r="O85" s="13"/>
      <c r="P85" s="13"/>
      <c r="Q85" s="13"/>
      <c r="R85" s="13"/>
      <c r="S85" s="13"/>
      <c r="T85" s="13"/>
      <c r="U85" s="13"/>
    </row>
    <row r="86" spans="1:21">
      <c r="A86" s="202"/>
      <c r="B86" s="204" t="s">
        <v>805</v>
      </c>
      <c r="C86" s="206" t="s">
        <v>293</v>
      </c>
      <c r="D86" s="206"/>
      <c r="E86" s="206"/>
      <c r="F86" s="701">
        <f>+E86*D86</f>
        <v>0</v>
      </c>
      <c r="G86" s="271">
        <f>'Basis of Estimate'!$G$8</f>
        <v>43617</v>
      </c>
      <c r="H86" s="271">
        <f>'Basis of Estimate'!$E$8</f>
        <v>43800</v>
      </c>
      <c r="I86" s="232">
        <f>VLOOKUP(G86,'Cost Indices'!$R$28:$S$1262,2)</f>
        <v>176.77636123196373</v>
      </c>
      <c r="J86" s="232">
        <f>VLOOKUP(H86,'Cost Indices'!$R$28:$S$1262,2)</f>
        <v>178.55150691465684</v>
      </c>
      <c r="K86" s="233">
        <f t="shared" ref="K86:K87" si="38">(J86-I86)/I86</f>
        <v>1.0041759375077211E-2</v>
      </c>
      <c r="L86" s="234">
        <f t="shared" ref="L86:L87" si="39">E86*(1+K86)</f>
        <v>0</v>
      </c>
      <c r="M86" s="235">
        <f t="shared" ref="M86:M87" si="40">+L86*D86</f>
        <v>0</v>
      </c>
      <c r="N86" s="155">
        <v>0</v>
      </c>
      <c r="O86" s="156">
        <f t="shared" ref="O86:O87" si="41">M86*N86</f>
        <v>0</v>
      </c>
      <c r="P86" s="154">
        <f t="shared" ref="P86:P87" si="42">M86+O86</f>
        <v>0</v>
      </c>
      <c r="Q86" s="155">
        <v>0</v>
      </c>
      <c r="R86" s="157">
        <f t="shared" ref="R86:R87" si="43">P86*Q86</f>
        <v>0</v>
      </c>
      <c r="S86" s="154">
        <f t="shared" ref="S86:S87" si="44">P86+R86</f>
        <v>0</v>
      </c>
      <c r="T86" s="152"/>
      <c r="U86" s="152"/>
    </row>
    <row r="87" spans="1:21">
      <c r="A87" s="202"/>
      <c r="B87" s="204" t="s">
        <v>21</v>
      </c>
      <c r="C87" s="206" t="s">
        <v>293</v>
      </c>
      <c r="D87" s="206"/>
      <c r="E87" s="206"/>
      <c r="F87" s="701">
        <f>+E87*D87</f>
        <v>0</v>
      </c>
      <c r="G87" s="271">
        <f>'Basis of Estimate'!$G$8</f>
        <v>43617</v>
      </c>
      <c r="H87" s="271">
        <f>'Basis of Estimate'!$E$8</f>
        <v>43800</v>
      </c>
      <c r="I87" s="232">
        <f>VLOOKUP(G87,'Cost Indices'!$R$28:$S$1262,2)</f>
        <v>176.77636123196373</v>
      </c>
      <c r="J87" s="232">
        <f>VLOOKUP(H87,'Cost Indices'!$R$28:$S$1262,2)</f>
        <v>178.55150691465684</v>
      </c>
      <c r="K87" s="233">
        <f t="shared" si="38"/>
        <v>1.0041759375077211E-2</v>
      </c>
      <c r="L87" s="234">
        <f t="shared" si="39"/>
        <v>0</v>
      </c>
      <c r="M87" s="235">
        <f t="shared" si="40"/>
        <v>0</v>
      </c>
      <c r="N87" s="155">
        <v>0</v>
      </c>
      <c r="O87" s="156">
        <f t="shared" si="41"/>
        <v>0</v>
      </c>
      <c r="P87" s="154">
        <f t="shared" si="42"/>
        <v>0</v>
      </c>
      <c r="Q87" s="155">
        <v>0</v>
      </c>
      <c r="R87" s="157">
        <f t="shared" si="43"/>
        <v>0</v>
      </c>
      <c r="S87" s="154">
        <f t="shared" si="44"/>
        <v>0</v>
      </c>
      <c r="T87" s="152"/>
      <c r="U87" s="152"/>
    </row>
    <row r="88" spans="1:21" ht="15.75">
      <c r="A88" s="82"/>
      <c r="B88" s="704" t="s">
        <v>1212</v>
      </c>
      <c r="C88" s="56"/>
      <c r="D88" s="190"/>
      <c r="E88" s="190"/>
      <c r="F88" s="190"/>
      <c r="G88" s="13"/>
      <c r="H88" s="13"/>
      <c r="I88" s="13"/>
      <c r="J88" s="13"/>
      <c r="K88" s="13"/>
      <c r="L88" s="13"/>
      <c r="M88" s="13"/>
      <c r="N88" s="13"/>
      <c r="O88" s="13"/>
      <c r="P88" s="13"/>
      <c r="Q88" s="13"/>
      <c r="R88" s="13"/>
      <c r="S88" s="13"/>
      <c r="T88" s="13"/>
      <c r="U88" s="13"/>
    </row>
    <row r="89" spans="1:21">
      <c r="A89" s="90"/>
      <c r="B89" s="204" t="s">
        <v>417</v>
      </c>
      <c r="C89" s="211" t="s">
        <v>290</v>
      </c>
      <c r="D89" s="206"/>
      <c r="E89" s="702"/>
      <c r="F89" s="703">
        <f>+E89*D89</f>
        <v>0</v>
      </c>
      <c r="G89" s="271">
        <f>'Basis of Estimate'!$G$8</f>
        <v>43617</v>
      </c>
      <c r="H89" s="271">
        <f>'Basis of Estimate'!$E$8</f>
        <v>43800</v>
      </c>
      <c r="I89" s="232">
        <f>VLOOKUP(G89,'Cost Indices'!$R$28:$S$1262,2)</f>
        <v>176.77636123196373</v>
      </c>
      <c r="J89" s="232">
        <f>VLOOKUP(H89,'Cost Indices'!$R$28:$S$1262,2)</f>
        <v>178.55150691465684</v>
      </c>
      <c r="K89" s="233">
        <f>(J89-I89)/I89</f>
        <v>1.0041759375077211E-2</v>
      </c>
      <c r="L89" s="234">
        <f>E89*(1+K89)</f>
        <v>0</v>
      </c>
      <c r="M89" s="235">
        <f>+L89*D89</f>
        <v>0</v>
      </c>
      <c r="N89" s="155">
        <v>0</v>
      </c>
      <c r="O89" s="156">
        <f>M89*N89</f>
        <v>0</v>
      </c>
      <c r="P89" s="154">
        <f>M89+O89</f>
        <v>0</v>
      </c>
      <c r="Q89" s="155">
        <v>0</v>
      </c>
      <c r="R89" s="157">
        <f>P89*Q89</f>
        <v>0</v>
      </c>
      <c r="S89" s="154">
        <f>P89+R89</f>
        <v>0</v>
      </c>
      <c r="T89" s="152"/>
      <c r="U89" s="152"/>
    </row>
    <row r="90" spans="1:21" ht="15.75">
      <c r="A90" s="82"/>
      <c r="B90" s="704" t="s">
        <v>1213</v>
      </c>
      <c r="C90" s="56"/>
      <c r="D90" s="190"/>
      <c r="E90" s="190"/>
      <c r="F90" s="190"/>
      <c r="G90" s="13"/>
      <c r="H90" s="13"/>
      <c r="I90" s="13"/>
      <c r="J90" s="13"/>
      <c r="K90" s="13"/>
      <c r="L90" s="13"/>
      <c r="M90" s="13"/>
      <c r="N90" s="13"/>
      <c r="O90" s="13"/>
      <c r="P90" s="13"/>
      <c r="Q90" s="13"/>
      <c r="R90" s="13"/>
      <c r="S90" s="13"/>
      <c r="T90" s="13"/>
      <c r="U90" s="13"/>
    </row>
    <row r="91" spans="1:21" ht="15.75">
      <c r="A91" s="82"/>
      <c r="B91" s="705" t="s">
        <v>1214</v>
      </c>
      <c r="C91" s="56"/>
      <c r="D91" s="190"/>
      <c r="E91" s="190"/>
      <c r="F91" s="190"/>
      <c r="G91" s="13"/>
      <c r="H91" s="13"/>
      <c r="I91" s="13"/>
      <c r="J91" s="13"/>
      <c r="K91" s="13"/>
      <c r="L91" s="13"/>
      <c r="M91" s="13"/>
      <c r="N91" s="13"/>
      <c r="O91" s="13"/>
      <c r="P91" s="13"/>
      <c r="Q91" s="13"/>
      <c r="R91" s="13"/>
      <c r="S91" s="13"/>
      <c r="T91" s="13"/>
      <c r="U91" s="13"/>
    </row>
    <row r="92" spans="1:21" ht="38.25">
      <c r="A92" s="202"/>
      <c r="B92" s="204" t="s">
        <v>1215</v>
      </c>
      <c r="C92" s="206" t="s">
        <v>293</v>
      </c>
      <c r="D92" s="206"/>
      <c r="E92" s="206"/>
      <c r="F92" s="701">
        <f>+E92*D92</f>
        <v>0</v>
      </c>
      <c r="G92" s="271">
        <f>'Basis of Estimate'!$G$8</f>
        <v>43617</v>
      </c>
      <c r="H92" s="271">
        <f>'Basis of Estimate'!$E$8</f>
        <v>43800</v>
      </c>
      <c r="I92" s="232">
        <f>VLOOKUP(G92,'Cost Indices'!$R$28:$S$1262,2)</f>
        <v>176.77636123196373</v>
      </c>
      <c r="J92" s="232">
        <f>VLOOKUP(H92,'Cost Indices'!$R$28:$S$1262,2)</f>
        <v>178.55150691465684</v>
      </c>
      <c r="K92" s="233">
        <f t="shared" ref="K92:K95" si="45">(J92-I92)/I92</f>
        <v>1.0041759375077211E-2</v>
      </c>
      <c r="L92" s="234">
        <f t="shared" ref="L92:L95" si="46">E92*(1+K92)</f>
        <v>0</v>
      </c>
      <c r="M92" s="235">
        <f t="shared" ref="M92:M95" si="47">+L92*D92</f>
        <v>0</v>
      </c>
      <c r="N92" s="155">
        <v>0</v>
      </c>
      <c r="O92" s="156">
        <f t="shared" ref="O92:O95" si="48">M92*N92</f>
        <v>0</v>
      </c>
      <c r="P92" s="154">
        <f t="shared" ref="P92:P95" si="49">M92+O92</f>
        <v>0</v>
      </c>
      <c r="Q92" s="155">
        <v>0</v>
      </c>
      <c r="R92" s="157">
        <f t="shared" ref="R92:R95" si="50">P92*Q92</f>
        <v>0</v>
      </c>
      <c r="S92" s="154">
        <f t="shared" ref="S92:S95" si="51">P92+R92</f>
        <v>0</v>
      </c>
      <c r="T92" s="152"/>
      <c r="U92" s="152"/>
    </row>
    <row r="93" spans="1:21">
      <c r="A93" s="90"/>
      <c r="B93" s="204" t="s">
        <v>1216</v>
      </c>
      <c r="C93" s="211" t="s">
        <v>290</v>
      </c>
      <c r="D93" s="206">
        <v>1</v>
      </c>
      <c r="E93" s="702"/>
      <c r="F93" s="703">
        <f>+E93*D93</f>
        <v>0</v>
      </c>
      <c r="G93" s="271">
        <f>'Basis of Estimate'!$G$8</f>
        <v>43617</v>
      </c>
      <c r="H93" s="271">
        <f>'Basis of Estimate'!$E$8</f>
        <v>43800</v>
      </c>
      <c r="I93" s="232">
        <f>VLOOKUP(G93,'Cost Indices'!$R$28:$S$1262,2)</f>
        <v>176.77636123196373</v>
      </c>
      <c r="J93" s="232">
        <f>VLOOKUP(H93,'Cost Indices'!$R$28:$S$1262,2)</f>
        <v>178.55150691465684</v>
      </c>
      <c r="K93" s="233">
        <f t="shared" si="45"/>
        <v>1.0041759375077211E-2</v>
      </c>
      <c r="L93" s="234">
        <f t="shared" si="46"/>
        <v>0</v>
      </c>
      <c r="M93" s="235">
        <f t="shared" si="47"/>
        <v>0</v>
      </c>
      <c r="N93" s="155">
        <v>0</v>
      </c>
      <c r="O93" s="156">
        <f t="shared" si="48"/>
        <v>0</v>
      </c>
      <c r="P93" s="154">
        <f t="shared" si="49"/>
        <v>0</v>
      </c>
      <c r="Q93" s="155">
        <v>0</v>
      </c>
      <c r="R93" s="157">
        <f t="shared" si="50"/>
        <v>0</v>
      </c>
      <c r="S93" s="154">
        <f t="shared" si="51"/>
        <v>0</v>
      </c>
      <c r="T93" s="152"/>
      <c r="U93" s="152"/>
    </row>
    <row r="94" spans="1:21">
      <c r="A94" s="202"/>
      <c r="B94" s="204" t="s">
        <v>1051</v>
      </c>
      <c r="C94" s="206" t="s">
        <v>293</v>
      </c>
      <c r="D94" s="206"/>
      <c r="E94" s="206"/>
      <c r="F94" s="701">
        <f t="shared" ref="F94:F95" si="52">+E94*D94</f>
        <v>0</v>
      </c>
      <c r="G94" s="271">
        <f>'Basis of Estimate'!$G$8</f>
        <v>43617</v>
      </c>
      <c r="H94" s="271">
        <f>'Basis of Estimate'!$E$8</f>
        <v>43800</v>
      </c>
      <c r="I94" s="232">
        <f>VLOOKUP(G94,'Cost Indices'!$R$28:$S$1262,2)</f>
        <v>176.77636123196373</v>
      </c>
      <c r="J94" s="232">
        <f>VLOOKUP(H94,'Cost Indices'!$R$28:$S$1262,2)</f>
        <v>178.55150691465684</v>
      </c>
      <c r="K94" s="233">
        <f t="shared" si="45"/>
        <v>1.0041759375077211E-2</v>
      </c>
      <c r="L94" s="234">
        <f t="shared" si="46"/>
        <v>0</v>
      </c>
      <c r="M94" s="235">
        <f t="shared" si="47"/>
        <v>0</v>
      </c>
      <c r="N94" s="155">
        <v>0</v>
      </c>
      <c r="O94" s="156">
        <f t="shared" si="48"/>
        <v>0</v>
      </c>
      <c r="P94" s="154">
        <f t="shared" si="49"/>
        <v>0</v>
      </c>
      <c r="Q94" s="155">
        <v>0</v>
      </c>
      <c r="R94" s="157">
        <f t="shared" si="50"/>
        <v>0</v>
      </c>
      <c r="S94" s="154">
        <f t="shared" si="51"/>
        <v>0</v>
      </c>
      <c r="T94" s="152"/>
      <c r="U94" s="152"/>
    </row>
    <row r="95" spans="1:21">
      <c r="A95" s="202"/>
      <c r="B95" s="204" t="s">
        <v>1217</v>
      </c>
      <c r="C95" s="206" t="s">
        <v>293</v>
      </c>
      <c r="D95" s="206"/>
      <c r="E95" s="206"/>
      <c r="F95" s="701">
        <f t="shared" si="52"/>
        <v>0</v>
      </c>
      <c r="G95" s="271">
        <f>'Basis of Estimate'!$G$8</f>
        <v>43617</v>
      </c>
      <c r="H95" s="271">
        <f>'Basis of Estimate'!$E$8</f>
        <v>43800</v>
      </c>
      <c r="I95" s="232">
        <f>VLOOKUP(G95,'Cost Indices'!$R$28:$S$1262,2)</f>
        <v>176.77636123196373</v>
      </c>
      <c r="J95" s="232">
        <f>VLOOKUP(H95,'Cost Indices'!$R$28:$S$1262,2)</f>
        <v>178.55150691465684</v>
      </c>
      <c r="K95" s="233">
        <f t="shared" si="45"/>
        <v>1.0041759375077211E-2</v>
      </c>
      <c r="L95" s="234">
        <f t="shared" si="46"/>
        <v>0</v>
      </c>
      <c r="M95" s="235">
        <f t="shared" si="47"/>
        <v>0</v>
      </c>
      <c r="N95" s="155">
        <v>0</v>
      </c>
      <c r="O95" s="156">
        <f t="shared" si="48"/>
        <v>0</v>
      </c>
      <c r="P95" s="154">
        <f t="shared" si="49"/>
        <v>0</v>
      </c>
      <c r="Q95" s="155">
        <v>0</v>
      </c>
      <c r="R95" s="157">
        <f t="shared" si="50"/>
        <v>0</v>
      </c>
      <c r="S95" s="154">
        <f t="shared" si="51"/>
        <v>0</v>
      </c>
      <c r="T95" s="152"/>
      <c r="U95" s="152"/>
    </row>
    <row r="96" spans="1:21" ht="15.75">
      <c r="A96" s="82"/>
      <c r="B96" s="204" t="s">
        <v>1210</v>
      </c>
      <c r="C96" s="56"/>
      <c r="D96" s="190"/>
      <c r="E96" s="190"/>
      <c r="F96" s="190"/>
      <c r="G96" s="13"/>
      <c r="H96" s="13"/>
      <c r="I96" s="13"/>
      <c r="J96" s="13"/>
      <c r="K96" s="13"/>
      <c r="L96" s="13"/>
      <c r="M96" s="13"/>
      <c r="N96" s="13"/>
      <c r="O96" s="13"/>
      <c r="P96" s="13"/>
      <c r="Q96" s="13"/>
      <c r="R96" s="13"/>
      <c r="S96" s="13"/>
      <c r="T96" s="13"/>
      <c r="U96" s="13"/>
    </row>
    <row r="97" spans="1:21" ht="38.25">
      <c r="A97" s="202"/>
      <c r="B97" s="204" t="s">
        <v>1218</v>
      </c>
      <c r="C97" s="206" t="s">
        <v>290</v>
      </c>
      <c r="D97" s="206">
        <v>1</v>
      </c>
      <c r="E97" s="206"/>
      <c r="F97" s="701">
        <f t="shared" ref="F97" si="53">+E97*D97</f>
        <v>0</v>
      </c>
      <c r="G97" s="271">
        <f>'Basis of Estimate'!$G$8</f>
        <v>43617</v>
      </c>
      <c r="H97" s="271">
        <f>'Basis of Estimate'!$E$8</f>
        <v>43800</v>
      </c>
      <c r="I97" s="232">
        <f>VLOOKUP(G97,'Cost Indices'!$R$28:$S$1262,2)</f>
        <v>176.77636123196373</v>
      </c>
      <c r="J97" s="232">
        <f>VLOOKUP(H97,'Cost Indices'!$R$28:$S$1262,2)</f>
        <v>178.55150691465684</v>
      </c>
      <c r="K97" s="233">
        <f>(J97-I97)/I97</f>
        <v>1.0041759375077211E-2</v>
      </c>
      <c r="L97" s="234">
        <f>E97*(1+K97)</f>
        <v>0</v>
      </c>
      <c r="M97" s="235">
        <f>+L97*D97</f>
        <v>0</v>
      </c>
      <c r="N97" s="155">
        <v>0</v>
      </c>
      <c r="O97" s="156">
        <f>M97*N97</f>
        <v>0</v>
      </c>
      <c r="P97" s="154">
        <f>M97+O97</f>
        <v>0</v>
      </c>
      <c r="Q97" s="155">
        <v>0</v>
      </c>
      <c r="R97" s="157">
        <f>P97*Q97</f>
        <v>0</v>
      </c>
      <c r="S97" s="154">
        <f>P97+R97</f>
        <v>0</v>
      </c>
      <c r="T97" s="152"/>
      <c r="U97" s="152"/>
    </row>
    <row r="98" spans="1:21">
      <c r="A98" s="622"/>
      <c r="B98" s="623"/>
      <c r="C98" s="190"/>
      <c r="D98" s="190"/>
      <c r="E98" s="190"/>
      <c r="F98" s="190"/>
      <c r="G98" s="13"/>
      <c r="H98" s="13"/>
      <c r="I98" s="13"/>
      <c r="J98" s="13"/>
      <c r="K98" s="13"/>
      <c r="L98" s="13"/>
      <c r="M98" s="13"/>
      <c r="N98" s="13"/>
      <c r="O98" s="13"/>
      <c r="P98" s="13"/>
      <c r="Q98" s="13"/>
      <c r="R98" s="13"/>
      <c r="S98" s="13"/>
      <c r="T98" s="13"/>
      <c r="U98" s="13"/>
    </row>
    <row r="99" spans="1:21" ht="28.5" customHeight="1">
      <c r="A99" s="185">
        <v>3.8</v>
      </c>
      <c r="B99" s="186" t="str">
        <f>B57</f>
        <v>EMERGENCY OVERFLOW TO ENVIRONMENT</v>
      </c>
      <c r="C99" s="759" t="s">
        <v>242</v>
      </c>
      <c r="D99" s="759"/>
      <c r="E99" s="759"/>
      <c r="F99" s="249">
        <f>SUM(F58:F98)</f>
        <v>0</v>
      </c>
      <c r="G99" s="274"/>
      <c r="H99" s="274"/>
      <c r="I99" s="144"/>
      <c r="J99" s="144"/>
      <c r="K99" s="144"/>
      <c r="L99" s="144"/>
      <c r="M99" s="249">
        <f>SUM(M58:M98)</f>
        <v>0</v>
      </c>
      <c r="N99" s="699"/>
      <c r="O99" s="249">
        <f>SUM(O58:O98)</f>
        <v>0</v>
      </c>
      <c r="P99" s="249">
        <f>SUM(P58:P98)</f>
        <v>0</v>
      </c>
      <c r="Q99" s="699"/>
      <c r="R99" s="249">
        <f>SUM(R58:R98)</f>
        <v>0</v>
      </c>
      <c r="S99" s="249">
        <f>SUM(S58:S98)</f>
        <v>0</v>
      </c>
      <c r="T99" s="699"/>
      <c r="U99" s="699"/>
    </row>
  </sheetData>
  <mergeCells count="10">
    <mergeCell ref="C99:E99"/>
    <mergeCell ref="G1:U1"/>
    <mergeCell ref="A1:F1"/>
    <mergeCell ref="G5:M5"/>
    <mergeCell ref="C56:E56"/>
    <mergeCell ref="A5:F5"/>
    <mergeCell ref="C22:E22"/>
    <mergeCell ref="A2:F2"/>
    <mergeCell ref="A3:F3"/>
    <mergeCell ref="A4:F4"/>
  </mergeCells>
  <phoneticPr fontId="0" type="noConversion"/>
  <printOptions horizontalCentered="1"/>
  <pageMargins left="0.19685039370078741" right="0.19685039370078741" top="0.39370078740157483" bottom="0.59055118110236227" header="0.19685039370078741" footer="0.19685039370078741"/>
  <pageSetup paperSize="9" scale="30" orientation="landscape" verticalDpi="300" r:id="rId1"/>
  <headerFooter alignWithMargins="0">
    <oddFooter>&amp;L&amp;8&amp;Z&amp;F&amp;R&amp;8&amp;D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107"/>
  <sheetViews>
    <sheetView view="pageBreakPreview" zoomScale="75" zoomScaleNormal="75" workbookViewId="0">
      <selection sqref="A1:F1"/>
    </sheetView>
  </sheetViews>
  <sheetFormatPr defaultRowHeight="12.75"/>
  <cols>
    <col min="1" max="1" width="6.140625" bestFit="1" customWidth="1"/>
    <col min="2" max="2" width="57" customWidth="1"/>
    <col min="3" max="3" width="8.85546875" customWidth="1"/>
    <col min="4" max="4" width="13.42578125" bestFit="1" customWidth="1"/>
    <col min="5" max="5" width="12.7109375" customWidth="1"/>
    <col min="6" max="6" width="13.7109375" bestFit="1" customWidth="1"/>
    <col min="7" max="8" width="13.7109375" style="242" customWidth="1"/>
    <col min="9" max="13" width="13.7109375" customWidth="1"/>
    <col min="14" max="14" width="11.85546875" bestFit="1" customWidth="1"/>
    <col min="15" max="15" width="11.7109375" bestFit="1" customWidth="1"/>
    <col min="16" max="16" width="7.5703125" bestFit="1" customWidth="1"/>
    <col min="17" max="17" width="17.85546875" bestFit="1" customWidth="1"/>
    <col min="18" max="18" width="17.5703125" bestFit="1" customWidth="1"/>
    <col min="19" max="19" width="13.140625" customWidth="1"/>
    <col min="20" max="20" width="16.140625" bestFit="1" customWidth="1"/>
    <col min="21" max="21" width="19.7109375" bestFit="1" customWidth="1"/>
  </cols>
  <sheetData>
    <row r="1" spans="1:21" ht="18">
      <c r="A1" s="710" t="s">
        <v>642</v>
      </c>
      <c r="B1" s="710"/>
      <c r="C1" s="710"/>
      <c r="D1" s="710"/>
      <c r="E1" s="710"/>
      <c r="F1" s="710"/>
      <c r="G1" s="762" t="s">
        <v>1074</v>
      </c>
      <c r="H1" s="762"/>
      <c r="I1" s="762"/>
      <c r="J1" s="762"/>
      <c r="K1" s="762"/>
      <c r="L1" s="762"/>
      <c r="M1" s="762"/>
      <c r="N1" s="762"/>
      <c r="O1" s="762"/>
      <c r="P1" s="762"/>
      <c r="Q1" s="762"/>
      <c r="R1" s="762"/>
      <c r="S1" s="762"/>
      <c r="T1" s="762"/>
      <c r="U1" s="762"/>
    </row>
    <row r="2" spans="1:21" ht="18">
      <c r="A2" s="760" t="s">
        <v>18</v>
      </c>
      <c r="B2" s="760"/>
      <c r="C2" s="760"/>
      <c r="D2" s="760"/>
      <c r="E2" s="760"/>
      <c r="F2" s="760"/>
      <c r="G2" s="294"/>
      <c r="H2" s="294"/>
      <c r="I2" s="231"/>
      <c r="J2" s="231"/>
      <c r="K2" s="231"/>
      <c r="L2" s="231"/>
      <c r="M2" s="231"/>
      <c r="R2" s="212"/>
    </row>
    <row r="3" spans="1:21" ht="15.75">
      <c r="A3" s="765" t="s">
        <v>1019</v>
      </c>
      <c r="B3" s="765"/>
      <c r="C3" s="765"/>
      <c r="D3" s="765"/>
      <c r="E3" s="765"/>
      <c r="F3" s="765"/>
      <c r="G3" s="293"/>
      <c r="H3" s="293"/>
      <c r="I3" s="213"/>
      <c r="J3" s="213"/>
      <c r="K3" s="213"/>
      <c r="L3" s="213"/>
      <c r="M3" s="213"/>
      <c r="R3" s="212"/>
    </row>
    <row r="4" spans="1:21" ht="33" customHeight="1">
      <c r="A4" s="763" t="str">
        <f>SUMMARY!$A$4</f>
        <v>PUMPING STATION TYPE XX, OVERFLOW STORAGE, PRESSURE MAIN, GRAVITY SEWER, VACUUM SEWER &amp; VACUUM PUMP STATION</v>
      </c>
      <c r="B4" s="764"/>
      <c r="C4" s="764"/>
      <c r="D4" s="764"/>
      <c r="E4" s="764"/>
      <c r="F4" s="764"/>
      <c r="R4" s="212"/>
    </row>
    <row r="5" spans="1:21" ht="34.5" customHeight="1">
      <c r="A5" s="214"/>
      <c r="B5" s="214"/>
      <c r="C5" s="214"/>
      <c r="D5" s="214"/>
      <c r="E5" s="214"/>
      <c r="F5" s="214"/>
      <c r="G5" s="756" t="s">
        <v>536</v>
      </c>
      <c r="H5" s="757"/>
      <c r="I5" s="757"/>
      <c r="J5" s="757"/>
      <c r="K5" s="757"/>
      <c r="L5" s="757"/>
      <c r="M5" s="758"/>
      <c r="R5" s="212"/>
    </row>
    <row r="6" spans="1:21" ht="25.5">
      <c r="A6" s="10" t="s">
        <v>633</v>
      </c>
      <c r="B6" s="57" t="s">
        <v>634</v>
      </c>
      <c r="C6" s="57" t="s">
        <v>327</v>
      </c>
      <c r="D6" s="11" t="s">
        <v>754</v>
      </c>
      <c r="E6" s="12" t="s">
        <v>755</v>
      </c>
      <c r="F6" s="163" t="s">
        <v>756</v>
      </c>
      <c r="G6" s="268" t="s">
        <v>537</v>
      </c>
      <c r="H6" s="268" t="s">
        <v>538</v>
      </c>
      <c r="I6" s="268" t="s">
        <v>539</v>
      </c>
      <c r="J6" s="243" t="s">
        <v>540</v>
      </c>
      <c r="K6" s="243" t="s">
        <v>541</v>
      </c>
      <c r="L6" s="243" t="s">
        <v>542</v>
      </c>
      <c r="M6" s="243" t="s">
        <v>543</v>
      </c>
      <c r="N6" s="243" t="s">
        <v>380</v>
      </c>
      <c r="O6" s="135" t="s">
        <v>381</v>
      </c>
      <c r="P6" s="135" t="s">
        <v>382</v>
      </c>
      <c r="Q6" s="135" t="s">
        <v>383</v>
      </c>
      <c r="R6" s="54" t="s">
        <v>740</v>
      </c>
      <c r="S6" s="136" t="s">
        <v>741</v>
      </c>
      <c r="T6" s="48" t="s">
        <v>742</v>
      </c>
      <c r="U6" s="54" t="s">
        <v>743</v>
      </c>
    </row>
    <row r="7" spans="1:21" ht="18">
      <c r="A7" s="254">
        <v>4</v>
      </c>
      <c r="B7" s="369" t="s">
        <v>481</v>
      </c>
      <c r="C7" s="225"/>
      <c r="D7" s="226"/>
      <c r="E7" s="227"/>
      <c r="F7" s="228"/>
      <c r="G7" s="276"/>
      <c r="H7" s="276"/>
      <c r="I7" s="228"/>
      <c r="J7" s="228"/>
      <c r="K7" s="228"/>
      <c r="L7" s="228"/>
      <c r="M7" s="228"/>
      <c r="N7" s="153"/>
      <c r="O7" s="153"/>
      <c r="P7" s="153"/>
      <c r="Q7" s="153"/>
      <c r="R7" s="229"/>
      <c r="S7" s="153"/>
      <c r="T7" s="153"/>
      <c r="U7" s="153"/>
    </row>
    <row r="8" spans="1:21" ht="18">
      <c r="A8" s="82"/>
      <c r="B8" s="170" t="s">
        <v>639</v>
      </c>
      <c r="C8" s="49"/>
      <c r="D8" s="42"/>
      <c r="E8" s="43"/>
      <c r="F8" s="44"/>
      <c r="G8" s="280"/>
      <c r="H8" s="280"/>
      <c r="I8" s="44"/>
      <c r="J8" s="44"/>
      <c r="K8" s="44"/>
      <c r="L8" s="44"/>
      <c r="M8" s="44"/>
      <c r="N8" s="44"/>
      <c r="O8" s="44"/>
      <c r="P8" s="44"/>
      <c r="Q8" s="44"/>
      <c r="R8" s="215"/>
      <c r="S8" s="44"/>
      <c r="T8" s="44"/>
      <c r="U8" s="44"/>
    </row>
    <row r="9" spans="1:21" ht="94.5">
      <c r="A9" s="82"/>
      <c r="B9" s="216" t="s">
        <v>804</v>
      </c>
      <c r="C9" s="48"/>
      <c r="D9" s="42"/>
      <c r="E9" s="43"/>
      <c r="F9" s="44"/>
      <c r="G9" s="280"/>
      <c r="H9" s="280"/>
      <c r="I9" s="44"/>
      <c r="J9" s="44"/>
      <c r="K9" s="44"/>
      <c r="L9" s="44"/>
      <c r="M9" s="44"/>
      <c r="N9" s="44"/>
      <c r="O9" s="44"/>
      <c r="P9" s="44"/>
      <c r="Q9" s="44"/>
      <c r="R9" s="215"/>
      <c r="S9" s="44"/>
      <c r="T9" s="44"/>
      <c r="U9" s="44"/>
    </row>
    <row r="10" spans="1:21" ht="15">
      <c r="A10" s="179"/>
      <c r="B10" s="142" t="s">
        <v>808</v>
      </c>
      <c r="C10" s="41"/>
      <c r="D10" s="42"/>
      <c r="E10" s="43"/>
      <c r="F10" s="44"/>
      <c r="G10" s="280"/>
      <c r="H10" s="280"/>
      <c r="I10" s="44"/>
      <c r="J10" s="44"/>
      <c r="K10" s="44"/>
      <c r="L10" s="44"/>
      <c r="M10" s="44"/>
      <c r="N10" s="44"/>
      <c r="O10" s="44"/>
      <c r="P10" s="44"/>
      <c r="Q10" s="44"/>
      <c r="R10" s="215"/>
      <c r="S10" s="44"/>
      <c r="T10" s="44"/>
      <c r="U10" s="44"/>
    </row>
    <row r="11" spans="1:21">
      <c r="A11" s="41"/>
      <c r="B11" s="204" t="s">
        <v>1222</v>
      </c>
      <c r="C11" s="41"/>
      <c r="D11" s="42"/>
      <c r="E11" s="43"/>
      <c r="F11" s="44"/>
      <c r="G11" s="280"/>
      <c r="H11" s="280"/>
      <c r="I11" s="44"/>
      <c r="J11" s="44"/>
      <c r="K11" s="44"/>
      <c r="L11" s="44"/>
      <c r="M11" s="44"/>
      <c r="N11" s="44"/>
      <c r="O11" s="44"/>
      <c r="P11" s="44"/>
      <c r="Q11" s="44"/>
      <c r="R11" s="215"/>
      <c r="S11" s="44"/>
      <c r="T11" s="44"/>
      <c r="U11" s="44"/>
    </row>
    <row r="12" spans="1:21">
      <c r="A12" s="38"/>
      <c r="B12" s="60" t="s">
        <v>428</v>
      </c>
      <c r="C12" s="38" t="s">
        <v>292</v>
      </c>
      <c r="D12" s="39"/>
      <c r="E12" s="40"/>
      <c r="F12" s="253">
        <f>+E12*D12</f>
        <v>0</v>
      </c>
      <c r="G12" s="271">
        <f>'Basis of Estimate'!$G$8</f>
        <v>43617</v>
      </c>
      <c r="H12" s="271">
        <f>'Basis of Estimate'!$E$8</f>
        <v>43800</v>
      </c>
      <c r="I12" s="232">
        <f>VLOOKUP(G12,'Cost Indices'!$R$28:$S$1262,2)</f>
        <v>176.77636123196373</v>
      </c>
      <c r="J12" s="232">
        <f>VLOOKUP(H12,'Cost Indices'!$R$28:$S$1262,2)</f>
        <v>178.55150691465684</v>
      </c>
      <c r="K12" s="233">
        <f>(J12-I12)/I12</f>
        <v>1.0041759375077211E-2</v>
      </c>
      <c r="L12" s="234">
        <f>E12*(1+K12)</f>
        <v>0</v>
      </c>
      <c r="M12" s="235">
        <f>+L12*D12</f>
        <v>0</v>
      </c>
      <c r="N12" s="155">
        <v>0</v>
      </c>
      <c r="O12" s="156">
        <f>M12*N12</f>
        <v>0</v>
      </c>
      <c r="P12" s="154">
        <f>M12+O12</f>
        <v>0</v>
      </c>
      <c r="Q12" s="155">
        <v>0</v>
      </c>
      <c r="R12" s="157">
        <f>P12*Q12</f>
        <v>0</v>
      </c>
      <c r="S12" s="154">
        <f>P12+R12</f>
        <v>0</v>
      </c>
      <c r="T12" s="152"/>
      <c r="U12" s="152"/>
    </row>
    <row r="13" spans="1:21">
      <c r="A13" s="38"/>
      <c r="B13" s="60" t="s">
        <v>485</v>
      </c>
      <c r="C13" s="38" t="s">
        <v>292</v>
      </c>
      <c r="D13" s="39"/>
      <c r="E13" s="40"/>
      <c r="F13" s="253">
        <f>+E13*D13</f>
        <v>0</v>
      </c>
      <c r="G13" s="271">
        <f>'Basis of Estimate'!$G$8</f>
        <v>43617</v>
      </c>
      <c r="H13" s="271">
        <f>'Basis of Estimate'!$E$8</f>
        <v>43800</v>
      </c>
      <c r="I13" s="232">
        <f>VLOOKUP(G13,'Cost Indices'!$R$28:$S$1262,2)</f>
        <v>176.77636123196373</v>
      </c>
      <c r="J13" s="232">
        <f>VLOOKUP(H13,'Cost Indices'!$R$28:$S$1262,2)</f>
        <v>178.55150691465684</v>
      </c>
      <c r="K13" s="233">
        <f>(J13-I13)/I13</f>
        <v>1.0041759375077211E-2</v>
      </c>
      <c r="L13" s="234">
        <f>E13*(1+K13)</f>
        <v>0</v>
      </c>
      <c r="M13" s="235">
        <f>+L13*D13</f>
        <v>0</v>
      </c>
      <c r="N13" s="155">
        <v>0</v>
      </c>
      <c r="O13" s="156">
        <f>M13*N13</f>
        <v>0</v>
      </c>
      <c r="P13" s="154">
        <f>M13+O13</f>
        <v>0</v>
      </c>
      <c r="Q13" s="155">
        <v>0</v>
      </c>
      <c r="R13" s="157">
        <f>P13*Q13</f>
        <v>0</v>
      </c>
      <c r="S13" s="154">
        <f>P13+R13</f>
        <v>0</v>
      </c>
      <c r="T13" s="152"/>
      <c r="U13" s="152"/>
    </row>
    <row r="14" spans="1:21" ht="15">
      <c r="A14" s="179"/>
      <c r="B14" s="142" t="s">
        <v>809</v>
      </c>
      <c r="C14" s="41"/>
      <c r="D14" s="42"/>
      <c r="E14" s="43"/>
      <c r="F14" s="44"/>
      <c r="G14" s="280"/>
      <c r="H14" s="280"/>
      <c r="I14" s="44"/>
      <c r="J14" s="44"/>
      <c r="K14" s="44"/>
      <c r="L14" s="44"/>
      <c r="M14" s="44"/>
      <c r="N14" s="44"/>
      <c r="O14" s="44"/>
      <c r="P14" s="44"/>
      <c r="Q14" s="44"/>
      <c r="R14" s="215"/>
      <c r="S14" s="44"/>
      <c r="T14" s="44"/>
      <c r="U14" s="44"/>
    </row>
    <row r="15" spans="1:21">
      <c r="A15" s="41"/>
      <c r="B15" s="204" t="s">
        <v>1222</v>
      </c>
      <c r="C15" s="41"/>
      <c r="D15" s="42"/>
      <c r="E15" s="43"/>
      <c r="F15" s="44"/>
      <c r="G15" s="280"/>
      <c r="H15" s="280"/>
      <c r="I15" s="44"/>
      <c r="J15" s="44"/>
      <c r="K15" s="44"/>
      <c r="L15" s="44"/>
      <c r="M15" s="44"/>
      <c r="N15" s="44"/>
      <c r="O15" s="44"/>
      <c r="P15" s="44"/>
      <c r="Q15" s="44"/>
      <c r="R15" s="215"/>
      <c r="S15" s="44"/>
      <c r="T15" s="44"/>
      <c r="U15" s="44"/>
    </row>
    <row r="16" spans="1:21">
      <c r="A16" s="38"/>
      <c r="B16" s="60" t="s">
        <v>428</v>
      </c>
      <c r="C16" s="38" t="s">
        <v>292</v>
      </c>
      <c r="D16" s="39"/>
      <c r="E16" s="40"/>
      <c r="F16" s="253">
        <f>+E16*D16</f>
        <v>0</v>
      </c>
      <c r="G16" s="271">
        <f>'Basis of Estimate'!$G$8</f>
        <v>43617</v>
      </c>
      <c r="H16" s="271">
        <f>'Basis of Estimate'!$E$8</f>
        <v>43800</v>
      </c>
      <c r="I16" s="232">
        <f>VLOOKUP(G16,'Cost Indices'!$R$28:$S$1262,2)</f>
        <v>176.77636123196373</v>
      </c>
      <c r="J16" s="232">
        <f>VLOOKUP(H16,'Cost Indices'!$R$28:$S$1262,2)</f>
        <v>178.55150691465684</v>
      </c>
      <c r="K16" s="233">
        <f>(J16-I16)/I16</f>
        <v>1.0041759375077211E-2</v>
      </c>
      <c r="L16" s="234">
        <f>E16*(1+K16)</f>
        <v>0</v>
      </c>
      <c r="M16" s="235">
        <f>+L16*D16</f>
        <v>0</v>
      </c>
      <c r="N16" s="155">
        <v>0</v>
      </c>
      <c r="O16" s="156">
        <f>M16*N16</f>
        <v>0</v>
      </c>
      <c r="P16" s="154">
        <f>M16+O16</f>
        <v>0</v>
      </c>
      <c r="Q16" s="155">
        <v>0</v>
      </c>
      <c r="R16" s="157">
        <f>P16*Q16</f>
        <v>0</v>
      </c>
      <c r="S16" s="154">
        <f>P16+R16</f>
        <v>0</v>
      </c>
      <c r="T16" s="152"/>
      <c r="U16" s="152"/>
    </row>
    <row r="17" spans="1:21">
      <c r="A17" s="38"/>
      <c r="B17" s="60" t="s">
        <v>485</v>
      </c>
      <c r="C17" s="38" t="s">
        <v>292</v>
      </c>
      <c r="D17" s="39"/>
      <c r="E17" s="40"/>
      <c r="F17" s="253">
        <f>+E17*D17</f>
        <v>0</v>
      </c>
      <c r="G17" s="271">
        <f>'Basis of Estimate'!$G$8</f>
        <v>43617</v>
      </c>
      <c r="H17" s="271">
        <f>'Basis of Estimate'!$E$8</f>
        <v>43800</v>
      </c>
      <c r="I17" s="232">
        <f>VLOOKUP(G17,'Cost Indices'!$R$28:$S$1262,2)</f>
        <v>176.77636123196373</v>
      </c>
      <c r="J17" s="232">
        <f>VLOOKUP(H17,'Cost Indices'!$R$28:$S$1262,2)</f>
        <v>178.55150691465684</v>
      </c>
      <c r="K17" s="233">
        <f>(J17-I17)/I17</f>
        <v>1.0041759375077211E-2</v>
      </c>
      <c r="L17" s="234">
        <f>E17*(1+K17)</f>
        <v>0</v>
      </c>
      <c r="M17" s="235">
        <f>+L17*D17</f>
        <v>0</v>
      </c>
      <c r="N17" s="155">
        <v>0</v>
      </c>
      <c r="O17" s="156">
        <f>M17*N17</f>
        <v>0</v>
      </c>
      <c r="P17" s="154">
        <f>M17+O17</f>
        <v>0</v>
      </c>
      <c r="Q17" s="155">
        <v>0</v>
      </c>
      <c r="R17" s="157">
        <f>P17*Q17</f>
        <v>0</v>
      </c>
      <c r="S17" s="154">
        <f>P17+R17</f>
        <v>0</v>
      </c>
      <c r="T17" s="152"/>
      <c r="U17" s="152"/>
    </row>
    <row r="18" spans="1:21">
      <c r="A18" s="41"/>
      <c r="B18" s="60" t="s">
        <v>484</v>
      </c>
      <c r="C18" s="41"/>
      <c r="D18" s="42"/>
      <c r="E18" s="43"/>
      <c r="F18" s="44"/>
      <c r="G18" s="280"/>
      <c r="H18" s="280"/>
      <c r="I18" s="44"/>
      <c r="J18" s="44"/>
      <c r="K18" s="44"/>
      <c r="L18" s="44"/>
      <c r="M18" s="44"/>
      <c r="N18" s="44"/>
      <c r="O18" s="44"/>
      <c r="P18" s="44"/>
      <c r="Q18" s="44"/>
      <c r="R18" s="215"/>
      <c r="S18" s="44"/>
      <c r="T18" s="44"/>
      <c r="U18" s="44"/>
    </row>
    <row r="19" spans="1:21">
      <c r="A19" s="41"/>
      <c r="B19" s="204" t="s">
        <v>1222</v>
      </c>
      <c r="C19" s="41"/>
      <c r="D19" s="42"/>
      <c r="E19" s="43"/>
      <c r="F19" s="44"/>
      <c r="G19" s="280"/>
      <c r="H19" s="280"/>
      <c r="I19" s="44"/>
      <c r="J19" s="44"/>
      <c r="K19" s="44"/>
      <c r="L19" s="44"/>
      <c r="M19" s="44"/>
      <c r="N19" s="44"/>
      <c r="O19" s="44"/>
      <c r="P19" s="44"/>
      <c r="Q19" s="44"/>
      <c r="R19" s="215"/>
      <c r="S19" s="44"/>
      <c r="T19" s="44"/>
      <c r="U19" s="44"/>
    </row>
    <row r="20" spans="1:21">
      <c r="A20" s="38"/>
      <c r="B20" s="60" t="s">
        <v>428</v>
      </c>
      <c r="C20" s="38" t="s">
        <v>292</v>
      </c>
      <c r="D20" s="39"/>
      <c r="E20" s="40"/>
      <c r="F20" s="253">
        <f>+E20*D20</f>
        <v>0</v>
      </c>
      <c r="G20" s="271">
        <f>'Basis of Estimate'!$G$8</f>
        <v>43617</v>
      </c>
      <c r="H20" s="271">
        <f>'Basis of Estimate'!$E$8</f>
        <v>43800</v>
      </c>
      <c r="I20" s="232">
        <f>VLOOKUP(G20,'Cost Indices'!$R$28:$S$1262,2)</f>
        <v>176.77636123196373</v>
      </c>
      <c r="J20" s="232">
        <f>VLOOKUP(H20,'Cost Indices'!$R$28:$S$1262,2)</f>
        <v>178.55150691465684</v>
      </c>
      <c r="K20" s="233">
        <f>(J20-I20)/I20</f>
        <v>1.0041759375077211E-2</v>
      </c>
      <c r="L20" s="234">
        <f>E20*(1+K20)</f>
        <v>0</v>
      </c>
      <c r="M20" s="235">
        <f>+L20*D20</f>
        <v>0</v>
      </c>
      <c r="N20" s="155">
        <v>0</v>
      </c>
      <c r="O20" s="156">
        <f>M20*N20</f>
        <v>0</v>
      </c>
      <c r="P20" s="154">
        <f>M20+O20</f>
        <v>0</v>
      </c>
      <c r="Q20" s="155">
        <v>0</v>
      </c>
      <c r="R20" s="157">
        <f>P20*Q20</f>
        <v>0</v>
      </c>
      <c r="S20" s="154">
        <f>P20+R20</f>
        <v>0</v>
      </c>
      <c r="T20" s="152"/>
      <c r="U20" s="152"/>
    </row>
    <row r="21" spans="1:21">
      <c r="A21" s="38"/>
      <c r="B21" s="60" t="s">
        <v>485</v>
      </c>
      <c r="C21" s="38" t="s">
        <v>292</v>
      </c>
      <c r="D21" s="39"/>
      <c r="E21" s="40"/>
      <c r="F21" s="253">
        <f>+E21*D21</f>
        <v>0</v>
      </c>
      <c r="G21" s="271">
        <f>'Basis of Estimate'!$G$8</f>
        <v>43617</v>
      </c>
      <c r="H21" s="271">
        <f>'Basis of Estimate'!$E$8</f>
        <v>43800</v>
      </c>
      <c r="I21" s="232">
        <f>VLOOKUP(G21,'Cost Indices'!$R$28:$S$1262,2)</f>
        <v>176.77636123196373</v>
      </c>
      <c r="J21" s="232">
        <f>VLOOKUP(H21,'Cost Indices'!$R$28:$S$1262,2)</f>
        <v>178.55150691465684</v>
      </c>
      <c r="K21" s="233">
        <f>(J21-I21)/I21</f>
        <v>1.0041759375077211E-2</v>
      </c>
      <c r="L21" s="234">
        <f>E21*(1+K21)</f>
        <v>0</v>
      </c>
      <c r="M21" s="235">
        <f>+L21*D21</f>
        <v>0</v>
      </c>
      <c r="N21" s="155">
        <v>0</v>
      </c>
      <c r="O21" s="156">
        <f>M21*N21</f>
        <v>0</v>
      </c>
      <c r="P21" s="154">
        <f>M21+O21</f>
        <v>0</v>
      </c>
      <c r="Q21" s="155">
        <v>0</v>
      </c>
      <c r="R21" s="157">
        <f>P21*Q21</f>
        <v>0</v>
      </c>
      <c r="S21" s="154">
        <f>P21+R21</f>
        <v>0</v>
      </c>
      <c r="T21" s="152"/>
      <c r="U21" s="152"/>
    </row>
    <row r="22" spans="1:21">
      <c r="A22" s="41"/>
      <c r="B22" s="60" t="s">
        <v>483</v>
      </c>
      <c r="C22" s="41"/>
      <c r="D22" s="42"/>
      <c r="E22" s="43"/>
      <c r="F22" s="44"/>
      <c r="G22" s="280"/>
      <c r="H22" s="280"/>
      <c r="I22" s="44"/>
      <c r="J22" s="44"/>
      <c r="K22" s="44"/>
      <c r="L22" s="44"/>
      <c r="M22" s="44"/>
      <c r="N22" s="44"/>
      <c r="O22" s="44"/>
      <c r="P22" s="44"/>
      <c r="Q22" s="44"/>
      <c r="R22" s="215"/>
      <c r="S22" s="44"/>
      <c r="T22" s="44"/>
      <c r="U22" s="44"/>
    </row>
    <row r="23" spans="1:21">
      <c r="A23" s="41"/>
      <c r="B23" s="204" t="s">
        <v>1222</v>
      </c>
      <c r="C23" s="41"/>
      <c r="D23" s="42"/>
      <c r="E23" s="43"/>
      <c r="F23" s="44"/>
      <c r="G23" s="280"/>
      <c r="H23" s="280"/>
      <c r="I23" s="44"/>
      <c r="J23" s="44"/>
      <c r="K23" s="44"/>
      <c r="L23" s="44"/>
      <c r="M23" s="44"/>
      <c r="N23" s="44"/>
      <c r="O23" s="44"/>
      <c r="P23" s="44"/>
      <c r="Q23" s="44"/>
      <c r="R23" s="215"/>
      <c r="S23" s="44"/>
      <c r="T23" s="44"/>
      <c r="U23" s="44"/>
    </row>
    <row r="24" spans="1:21">
      <c r="A24" s="38"/>
      <c r="B24" s="60" t="s">
        <v>428</v>
      </c>
      <c r="C24" s="38" t="s">
        <v>292</v>
      </c>
      <c r="D24" s="39"/>
      <c r="E24" s="40"/>
      <c r="F24" s="253">
        <f>+E24*D24</f>
        <v>0</v>
      </c>
      <c r="G24" s="271">
        <f>'Basis of Estimate'!$G$8</f>
        <v>43617</v>
      </c>
      <c r="H24" s="271">
        <f>'Basis of Estimate'!$E$8</f>
        <v>43800</v>
      </c>
      <c r="I24" s="232">
        <f>VLOOKUP(G24,'Cost Indices'!$R$28:$S$1262,2)</f>
        <v>176.77636123196373</v>
      </c>
      <c r="J24" s="232">
        <f>VLOOKUP(H24,'Cost Indices'!$R$28:$S$1262,2)</f>
        <v>178.55150691465684</v>
      </c>
      <c r="K24" s="233">
        <f>(J24-I24)/I24</f>
        <v>1.0041759375077211E-2</v>
      </c>
      <c r="L24" s="234">
        <f>E24*(1+K24)</f>
        <v>0</v>
      </c>
      <c r="M24" s="235">
        <f>+L24*D24</f>
        <v>0</v>
      </c>
      <c r="N24" s="155">
        <v>0</v>
      </c>
      <c r="O24" s="156">
        <f>M24*N24</f>
        <v>0</v>
      </c>
      <c r="P24" s="154">
        <f>M24+O24</f>
        <v>0</v>
      </c>
      <c r="Q24" s="155">
        <v>0</v>
      </c>
      <c r="R24" s="157">
        <f>P24*Q24</f>
        <v>0</v>
      </c>
      <c r="S24" s="154">
        <f>P24+R24</f>
        <v>0</v>
      </c>
      <c r="T24" s="152"/>
      <c r="U24" s="152"/>
    </row>
    <row r="25" spans="1:21">
      <c r="A25" s="38"/>
      <c r="B25" s="60" t="s">
        <v>485</v>
      </c>
      <c r="C25" s="38" t="s">
        <v>292</v>
      </c>
      <c r="D25" s="39"/>
      <c r="E25" s="40"/>
      <c r="F25" s="253">
        <f>+E25*D25</f>
        <v>0</v>
      </c>
      <c r="G25" s="271">
        <f>'Basis of Estimate'!$G$8</f>
        <v>43617</v>
      </c>
      <c r="H25" s="271">
        <f>'Basis of Estimate'!$E$8</f>
        <v>43800</v>
      </c>
      <c r="I25" s="232">
        <f>VLOOKUP(G25,'Cost Indices'!$R$28:$S$1262,2)</f>
        <v>176.77636123196373</v>
      </c>
      <c r="J25" s="232">
        <f>VLOOKUP(H25,'Cost Indices'!$R$28:$S$1262,2)</f>
        <v>178.55150691465684</v>
      </c>
      <c r="K25" s="233">
        <f>(J25-I25)/I25</f>
        <v>1.0041759375077211E-2</v>
      </c>
      <c r="L25" s="234">
        <f>E25*(1+K25)</f>
        <v>0</v>
      </c>
      <c r="M25" s="235">
        <f>+L25*D25</f>
        <v>0</v>
      </c>
      <c r="N25" s="155">
        <v>0</v>
      </c>
      <c r="O25" s="156">
        <f>M25*N25</f>
        <v>0</v>
      </c>
      <c r="P25" s="154">
        <f>M25+O25</f>
        <v>0</v>
      </c>
      <c r="Q25" s="155">
        <v>0</v>
      </c>
      <c r="R25" s="157">
        <f>P25*Q25</f>
        <v>0</v>
      </c>
      <c r="S25" s="154">
        <f>P25+R25</f>
        <v>0</v>
      </c>
      <c r="T25" s="152"/>
      <c r="U25" s="152"/>
    </row>
    <row r="26" spans="1:21" ht="18">
      <c r="A26" s="41"/>
      <c r="B26" s="170" t="s">
        <v>243</v>
      </c>
      <c r="C26" s="217"/>
      <c r="D26" s="42"/>
      <c r="E26" s="43"/>
      <c r="F26" s="44"/>
      <c r="G26" s="280"/>
      <c r="H26" s="280"/>
      <c r="I26" s="44"/>
      <c r="J26" s="44"/>
      <c r="K26" s="44"/>
      <c r="L26" s="44"/>
      <c r="M26" s="44"/>
      <c r="N26" s="44"/>
      <c r="O26" s="44"/>
      <c r="P26" s="44"/>
      <c r="Q26" s="44"/>
      <c r="R26" s="215"/>
      <c r="S26" s="44"/>
      <c r="T26" s="44"/>
      <c r="U26" s="44"/>
    </row>
    <row r="27" spans="1:21" ht="15.75">
      <c r="A27" s="82"/>
      <c r="B27" s="71" t="s">
        <v>641</v>
      </c>
      <c r="C27" s="48"/>
      <c r="D27" s="42"/>
      <c r="E27" s="43"/>
      <c r="F27" s="44"/>
      <c r="G27" s="280"/>
      <c r="H27" s="280"/>
      <c r="I27" s="44"/>
      <c r="J27" s="44"/>
      <c r="K27" s="44"/>
      <c r="L27" s="44"/>
      <c r="M27" s="44"/>
      <c r="N27" s="44"/>
      <c r="O27" s="44"/>
      <c r="P27" s="44"/>
      <c r="Q27" s="44"/>
      <c r="R27" s="215"/>
      <c r="S27" s="44"/>
      <c r="T27" s="44"/>
      <c r="U27" s="44"/>
    </row>
    <row r="28" spans="1:21" ht="45.75">
      <c r="A28" s="82"/>
      <c r="B28" s="218" t="s">
        <v>23</v>
      </c>
      <c r="C28" s="48"/>
      <c r="D28" s="42"/>
      <c r="E28" s="43"/>
      <c r="F28" s="44"/>
      <c r="G28" s="280"/>
      <c r="H28" s="280"/>
      <c r="I28" s="44"/>
      <c r="J28" s="44"/>
      <c r="K28" s="44"/>
      <c r="L28" s="44"/>
      <c r="M28" s="44"/>
      <c r="N28" s="44"/>
      <c r="O28" s="44"/>
      <c r="P28" s="44"/>
      <c r="Q28" s="44"/>
      <c r="R28" s="215"/>
      <c r="S28" s="44"/>
      <c r="T28" s="44"/>
      <c r="U28" s="44"/>
    </row>
    <row r="29" spans="1:21" ht="15.75">
      <c r="A29" s="82"/>
      <c r="B29" s="184" t="s">
        <v>490</v>
      </c>
      <c r="C29" s="48"/>
      <c r="D29" s="42"/>
      <c r="E29" s="43"/>
      <c r="F29" s="44"/>
      <c r="G29" s="280"/>
      <c r="H29" s="280"/>
      <c r="I29" s="44"/>
      <c r="J29" s="44"/>
      <c r="K29" s="44"/>
      <c r="L29" s="44"/>
      <c r="M29" s="44"/>
      <c r="N29" s="44"/>
      <c r="O29" s="44"/>
      <c r="P29" s="44"/>
      <c r="Q29" s="44"/>
      <c r="R29" s="215"/>
      <c r="S29" s="44"/>
      <c r="T29" s="44"/>
      <c r="U29" s="44"/>
    </row>
    <row r="30" spans="1:21">
      <c r="A30" s="38"/>
      <c r="B30" s="184" t="s">
        <v>17</v>
      </c>
      <c r="C30" s="38" t="s">
        <v>292</v>
      </c>
      <c r="D30" s="39"/>
      <c r="E30" s="40"/>
      <c r="F30" s="253">
        <f>+E30*D30</f>
        <v>0</v>
      </c>
      <c r="G30" s="271">
        <f>'Basis of Estimate'!$G$8</f>
        <v>43617</v>
      </c>
      <c r="H30" s="271">
        <f>'Basis of Estimate'!$E$8</f>
        <v>43800</v>
      </c>
      <c r="I30" s="232">
        <f>VLOOKUP(G30,'Cost Indices'!$R$28:$S$1262,2)</f>
        <v>176.77636123196373</v>
      </c>
      <c r="J30" s="232">
        <f>VLOOKUP(H30,'Cost Indices'!$R$28:$S$1262,2)</f>
        <v>178.55150691465684</v>
      </c>
      <c r="K30" s="233">
        <f>(J30-I30)/I30</f>
        <v>1.0041759375077211E-2</v>
      </c>
      <c r="L30" s="234">
        <f>E30*(1+K30)</f>
        <v>0</v>
      </c>
      <c r="M30" s="235">
        <f>+L30*D30</f>
        <v>0</v>
      </c>
      <c r="N30" s="155">
        <v>0</v>
      </c>
      <c r="O30" s="156">
        <f>M30*N30</f>
        <v>0</v>
      </c>
      <c r="P30" s="154">
        <f>M30+O30</f>
        <v>0</v>
      </c>
      <c r="Q30" s="155">
        <v>0</v>
      </c>
      <c r="R30" s="157">
        <f>P30*Q30</f>
        <v>0</v>
      </c>
      <c r="S30" s="154">
        <f>P30+R30</f>
        <v>0</v>
      </c>
      <c r="T30" s="152"/>
      <c r="U30" s="152"/>
    </row>
    <row r="31" spans="1:21" ht="15.75">
      <c r="A31" s="82"/>
      <c r="B31" s="142" t="s">
        <v>486</v>
      </c>
      <c r="C31" s="48"/>
      <c r="D31" s="42"/>
      <c r="E31" s="43"/>
      <c r="F31" s="44"/>
      <c r="G31" s="280"/>
      <c r="H31" s="280"/>
      <c r="I31" s="44"/>
      <c r="J31" s="44"/>
      <c r="K31" s="44"/>
      <c r="L31" s="44"/>
      <c r="M31" s="44"/>
      <c r="N31" s="44"/>
      <c r="O31" s="44"/>
      <c r="P31" s="44"/>
      <c r="Q31" s="44"/>
      <c r="R31" s="215"/>
      <c r="S31" s="44"/>
      <c r="T31" s="44"/>
      <c r="U31" s="44"/>
    </row>
    <row r="32" spans="1:21" ht="26.25">
      <c r="A32" s="82"/>
      <c r="B32" s="60" t="s">
        <v>487</v>
      </c>
      <c r="C32" s="48"/>
      <c r="D32" s="42"/>
      <c r="E32" s="43"/>
      <c r="F32" s="44"/>
      <c r="G32" s="280"/>
      <c r="H32" s="280"/>
      <c r="I32" s="44"/>
      <c r="J32" s="44"/>
      <c r="K32" s="44"/>
      <c r="L32" s="44"/>
      <c r="M32" s="44"/>
      <c r="N32" s="44"/>
      <c r="O32" s="44"/>
      <c r="P32" s="44"/>
      <c r="Q32" s="44"/>
      <c r="R32" s="215"/>
      <c r="S32" s="44"/>
      <c r="T32" s="44"/>
      <c r="U32" s="44"/>
    </row>
    <row r="33" spans="1:21">
      <c r="A33" s="38"/>
      <c r="B33" s="80" t="s">
        <v>489</v>
      </c>
      <c r="C33" s="38" t="s">
        <v>292</v>
      </c>
      <c r="D33" s="39"/>
      <c r="E33" s="40"/>
      <c r="F33" s="253">
        <f>+E33*D33</f>
        <v>0</v>
      </c>
      <c r="G33" s="271">
        <f>'Basis of Estimate'!$G$8</f>
        <v>43617</v>
      </c>
      <c r="H33" s="271">
        <f>'Basis of Estimate'!$E$8</f>
        <v>43800</v>
      </c>
      <c r="I33" s="232">
        <f>VLOOKUP(G33,'Cost Indices'!$R$28:$S$1262,2)</f>
        <v>176.77636123196373</v>
      </c>
      <c r="J33" s="232">
        <f>VLOOKUP(H33,'Cost Indices'!$R$28:$S$1262,2)</f>
        <v>178.55150691465684</v>
      </c>
      <c r="K33" s="233">
        <f>(J33-I33)/I33</f>
        <v>1.0041759375077211E-2</v>
      </c>
      <c r="L33" s="234">
        <f>E33*(1+K33)</f>
        <v>0</v>
      </c>
      <c r="M33" s="235">
        <f>+L33*D33</f>
        <v>0</v>
      </c>
      <c r="N33" s="155">
        <v>0</v>
      </c>
      <c r="O33" s="156">
        <f>M33*N33</f>
        <v>0</v>
      </c>
      <c r="P33" s="154">
        <f>M33+O33</f>
        <v>0</v>
      </c>
      <c r="Q33" s="155">
        <v>0</v>
      </c>
      <c r="R33" s="157">
        <f>P33*Q33</f>
        <v>0</v>
      </c>
      <c r="S33" s="154">
        <f>P33+R33</f>
        <v>0</v>
      </c>
      <c r="T33" s="152"/>
      <c r="U33" s="152"/>
    </row>
    <row r="34" spans="1:21" ht="15.75">
      <c r="A34" s="82"/>
      <c r="B34" s="142" t="s">
        <v>488</v>
      </c>
      <c r="C34" s="48"/>
      <c r="D34" s="42"/>
      <c r="E34" s="43"/>
      <c r="F34" s="44"/>
      <c r="G34" s="280"/>
      <c r="H34" s="280"/>
      <c r="I34" s="44"/>
      <c r="J34" s="44"/>
      <c r="K34" s="44"/>
      <c r="L34" s="44"/>
      <c r="M34" s="44"/>
      <c r="N34" s="44"/>
      <c r="O34" s="44"/>
      <c r="P34" s="44"/>
      <c r="Q34" s="44"/>
      <c r="R34" s="215"/>
      <c r="S34" s="44"/>
      <c r="T34" s="44"/>
      <c r="U34" s="44"/>
    </row>
    <row r="35" spans="1:21" ht="15.75">
      <c r="A35" s="82"/>
      <c r="B35" s="80" t="s">
        <v>490</v>
      </c>
      <c r="C35" s="48"/>
      <c r="D35" s="42"/>
      <c r="E35" s="43"/>
      <c r="F35" s="44"/>
      <c r="G35" s="280"/>
      <c r="H35" s="280"/>
      <c r="I35" s="44"/>
      <c r="J35" s="44"/>
      <c r="K35" s="44"/>
      <c r="L35" s="44"/>
      <c r="M35" s="44"/>
      <c r="N35" s="44"/>
      <c r="O35" s="44"/>
      <c r="P35" s="44"/>
      <c r="Q35" s="44"/>
      <c r="R35" s="215"/>
      <c r="S35" s="44"/>
      <c r="T35" s="44"/>
      <c r="U35" s="44"/>
    </row>
    <row r="36" spans="1:21">
      <c r="A36" s="38"/>
      <c r="B36" s="204" t="s">
        <v>1222</v>
      </c>
      <c r="C36" s="38" t="s">
        <v>292</v>
      </c>
      <c r="D36" s="39"/>
      <c r="E36" s="40"/>
      <c r="F36" s="253">
        <f>+E36*D36</f>
        <v>0</v>
      </c>
      <c r="G36" s="271">
        <f>'Basis of Estimate'!$G$8</f>
        <v>43617</v>
      </c>
      <c r="H36" s="271">
        <f>'Basis of Estimate'!$E$8</f>
        <v>43800</v>
      </c>
      <c r="I36" s="232">
        <f>VLOOKUP(G36,'Cost Indices'!$R$28:$S$1262,2)</f>
        <v>176.77636123196373</v>
      </c>
      <c r="J36" s="232">
        <f>VLOOKUP(H36,'Cost Indices'!$R$28:$S$1262,2)</f>
        <v>178.55150691465684</v>
      </c>
      <c r="K36" s="233">
        <f>(J36-I36)/I36</f>
        <v>1.0041759375077211E-2</v>
      </c>
      <c r="L36" s="234">
        <f>E36*(1+K36)</f>
        <v>0</v>
      </c>
      <c r="M36" s="235">
        <f>+L36*D36</f>
        <v>0</v>
      </c>
      <c r="N36" s="155">
        <v>0</v>
      </c>
      <c r="O36" s="156">
        <f>M36*N36</f>
        <v>0</v>
      </c>
      <c r="P36" s="154">
        <f>M36+O36</f>
        <v>0</v>
      </c>
      <c r="Q36" s="155">
        <v>0</v>
      </c>
      <c r="R36" s="157">
        <f>P36*Q36</f>
        <v>0</v>
      </c>
      <c r="S36" s="154">
        <f>P36+R36</f>
        <v>0</v>
      </c>
      <c r="T36" s="152"/>
      <c r="U36" s="152"/>
    </row>
    <row r="37" spans="1:21" ht="15.75">
      <c r="A37" s="82"/>
      <c r="B37" s="142" t="s">
        <v>812</v>
      </c>
      <c r="C37" s="48"/>
      <c r="D37" s="42"/>
      <c r="E37" s="43"/>
      <c r="F37" s="44"/>
      <c r="G37" s="280"/>
      <c r="H37" s="280"/>
      <c r="I37" s="44"/>
      <c r="J37" s="44"/>
      <c r="K37" s="44"/>
      <c r="L37" s="44"/>
      <c r="M37" s="44"/>
      <c r="N37" s="44"/>
      <c r="O37" s="44"/>
      <c r="P37" s="44"/>
      <c r="Q37" s="44"/>
      <c r="R37" s="215"/>
      <c r="S37" s="44"/>
      <c r="T37" s="44"/>
      <c r="U37" s="44"/>
    </row>
    <row r="38" spans="1:21" ht="15.75">
      <c r="A38" s="82"/>
      <c r="B38" s="80" t="s">
        <v>490</v>
      </c>
      <c r="C38" s="48"/>
      <c r="D38" s="42"/>
      <c r="E38" s="43"/>
      <c r="F38" s="44"/>
      <c r="G38" s="280"/>
      <c r="H38" s="280"/>
      <c r="I38" s="44"/>
      <c r="J38" s="44"/>
      <c r="K38" s="44"/>
      <c r="L38" s="44"/>
      <c r="M38" s="44"/>
      <c r="N38" s="44"/>
      <c r="O38" s="44"/>
      <c r="P38" s="44"/>
      <c r="Q38" s="44"/>
      <c r="R38" s="215"/>
      <c r="S38" s="44"/>
      <c r="T38" s="44"/>
      <c r="U38" s="44"/>
    </row>
    <row r="39" spans="1:21">
      <c r="A39" s="38"/>
      <c r="B39" s="80" t="s">
        <v>596</v>
      </c>
      <c r="C39" s="38" t="s">
        <v>292</v>
      </c>
      <c r="D39" s="38"/>
      <c r="E39" s="40"/>
      <c r="F39" s="253">
        <f>+E39*D39</f>
        <v>0</v>
      </c>
      <c r="G39" s="271">
        <f>'Basis of Estimate'!$G$8</f>
        <v>43617</v>
      </c>
      <c r="H39" s="271">
        <f>'Basis of Estimate'!$E$8</f>
        <v>43800</v>
      </c>
      <c r="I39" s="232">
        <f>VLOOKUP(G39,'Cost Indices'!$R$28:$S$1262,2)</f>
        <v>176.77636123196373</v>
      </c>
      <c r="J39" s="232">
        <f>VLOOKUP(H39,'Cost Indices'!$R$28:$S$1262,2)</f>
        <v>178.55150691465684</v>
      </c>
      <c r="K39" s="233">
        <f>(J39-I39)/I39</f>
        <v>1.0041759375077211E-2</v>
      </c>
      <c r="L39" s="234">
        <f>E39*(1+K39)</f>
        <v>0</v>
      </c>
      <c r="M39" s="235">
        <f>+L39*D39</f>
        <v>0</v>
      </c>
      <c r="N39" s="155">
        <v>0</v>
      </c>
      <c r="O39" s="156">
        <f>M39*N39</f>
        <v>0</v>
      </c>
      <c r="P39" s="154">
        <f>M39+O39</f>
        <v>0</v>
      </c>
      <c r="Q39" s="155">
        <v>0</v>
      </c>
      <c r="R39" s="157">
        <f>P39*Q39</f>
        <v>0</v>
      </c>
      <c r="S39" s="154">
        <f>P39+R39</f>
        <v>0</v>
      </c>
      <c r="T39" s="152"/>
      <c r="U39" s="152"/>
    </row>
    <row r="40" spans="1:21" ht="15.75">
      <c r="A40" s="82"/>
      <c r="B40" s="169" t="s">
        <v>422</v>
      </c>
      <c r="C40" s="41"/>
      <c r="D40" s="42"/>
      <c r="E40" s="43"/>
      <c r="F40" s="53"/>
      <c r="G40" s="281"/>
      <c r="H40" s="281"/>
      <c r="I40" s="53"/>
      <c r="J40" s="53"/>
      <c r="K40" s="53"/>
      <c r="L40" s="53"/>
      <c r="M40" s="53"/>
      <c r="N40" s="53"/>
      <c r="O40" s="53"/>
      <c r="P40" s="53"/>
      <c r="Q40" s="53"/>
      <c r="R40" s="219"/>
      <c r="S40" s="53"/>
      <c r="T40" s="53"/>
      <c r="U40" s="53"/>
    </row>
    <row r="41" spans="1:21" ht="15">
      <c r="A41" s="179"/>
      <c r="B41" s="220" t="s">
        <v>807</v>
      </c>
      <c r="C41" s="41"/>
      <c r="D41" s="42"/>
      <c r="E41" s="43"/>
      <c r="F41" s="53"/>
      <c r="G41" s="281"/>
      <c r="H41" s="281"/>
      <c r="I41" s="53"/>
      <c r="J41" s="53"/>
      <c r="K41" s="53"/>
      <c r="L41" s="53"/>
      <c r="M41" s="53"/>
      <c r="N41" s="53"/>
      <c r="O41" s="53"/>
      <c r="P41" s="53"/>
      <c r="Q41" s="53"/>
      <c r="R41" s="219"/>
      <c r="S41" s="53"/>
      <c r="T41" s="53"/>
      <c r="U41" s="53"/>
    </row>
    <row r="42" spans="1:21">
      <c r="A42" s="41"/>
      <c r="B42" s="61" t="s">
        <v>480</v>
      </c>
      <c r="C42" s="41"/>
      <c r="D42" s="42"/>
      <c r="E42" s="43"/>
      <c r="F42" s="53"/>
      <c r="G42" s="281"/>
      <c r="H42" s="281"/>
      <c r="I42" s="53"/>
      <c r="J42" s="53"/>
      <c r="K42" s="53"/>
      <c r="L42" s="53"/>
      <c r="M42" s="53"/>
      <c r="N42" s="53"/>
      <c r="O42" s="53"/>
      <c r="P42" s="53"/>
      <c r="Q42" s="53"/>
      <c r="R42" s="219"/>
      <c r="S42" s="53"/>
      <c r="T42" s="53"/>
      <c r="U42" s="53"/>
    </row>
    <row r="43" spans="1:21">
      <c r="A43" s="38"/>
      <c r="B43" s="221" t="s">
        <v>491</v>
      </c>
      <c r="C43" s="38" t="s">
        <v>293</v>
      </c>
      <c r="D43" s="46"/>
      <c r="E43" s="47"/>
      <c r="F43" s="253">
        <f>+E43*D43</f>
        <v>0</v>
      </c>
      <c r="G43" s="271">
        <f>'Basis of Estimate'!$G$8</f>
        <v>43617</v>
      </c>
      <c r="H43" s="271">
        <f>'Basis of Estimate'!$E$8</f>
        <v>43800</v>
      </c>
      <c r="I43" s="232">
        <f>VLOOKUP(G43,'Cost Indices'!$R$28:$S$1262,2)</f>
        <v>176.77636123196373</v>
      </c>
      <c r="J43" s="232">
        <f>VLOOKUP(H43,'Cost Indices'!$R$28:$S$1262,2)</f>
        <v>178.55150691465684</v>
      </c>
      <c r="K43" s="233">
        <f>(J43-I43)/I43</f>
        <v>1.0041759375077211E-2</v>
      </c>
      <c r="L43" s="234">
        <f>E43*(1+K43)</f>
        <v>0</v>
      </c>
      <c r="M43" s="235">
        <f>+L43*D43</f>
        <v>0</v>
      </c>
      <c r="N43" s="155">
        <v>0</v>
      </c>
      <c r="O43" s="156">
        <f>M43*N43</f>
        <v>0</v>
      </c>
      <c r="P43" s="154">
        <f>M43+O43</f>
        <v>0</v>
      </c>
      <c r="Q43" s="155">
        <v>0</v>
      </c>
      <c r="R43" s="157">
        <f>P43*Q43</f>
        <v>0</v>
      </c>
      <c r="S43" s="154">
        <f>P43+R43</f>
        <v>0</v>
      </c>
      <c r="T43" s="152"/>
      <c r="U43" s="152"/>
    </row>
    <row r="44" spans="1:21">
      <c r="A44" s="41"/>
      <c r="B44" s="61" t="s">
        <v>479</v>
      </c>
      <c r="C44" s="41"/>
      <c r="D44" s="42"/>
      <c r="E44" s="43"/>
      <c r="F44" s="53"/>
      <c r="G44" s="281"/>
      <c r="H44" s="281"/>
      <c r="I44" s="53"/>
      <c r="J44" s="53"/>
      <c r="K44" s="53"/>
      <c r="L44" s="53"/>
      <c r="M44" s="53"/>
      <c r="N44" s="53"/>
      <c r="O44" s="53"/>
      <c r="P44" s="53"/>
      <c r="Q44" s="53"/>
      <c r="R44" s="219"/>
      <c r="S44" s="53"/>
      <c r="T44" s="53"/>
      <c r="U44" s="53"/>
    </row>
    <row r="45" spans="1:21">
      <c r="A45" s="38"/>
      <c r="B45" s="221" t="s">
        <v>492</v>
      </c>
      <c r="C45" s="38" t="s">
        <v>293</v>
      </c>
      <c r="D45" s="46"/>
      <c r="E45" s="47"/>
      <c r="F45" s="253">
        <f>+E45*D45</f>
        <v>0</v>
      </c>
      <c r="G45" s="271">
        <f>'Basis of Estimate'!$G$8</f>
        <v>43617</v>
      </c>
      <c r="H45" s="271">
        <f>'Basis of Estimate'!$E$8</f>
        <v>43800</v>
      </c>
      <c r="I45" s="232">
        <f>VLOOKUP(G45,'Cost Indices'!$R$28:$S$1262,2)</f>
        <v>176.77636123196373</v>
      </c>
      <c r="J45" s="232">
        <f>VLOOKUP(H45,'Cost Indices'!$R$28:$S$1262,2)</f>
        <v>178.55150691465684</v>
      </c>
      <c r="K45" s="233">
        <f>(J45-I45)/I45</f>
        <v>1.0041759375077211E-2</v>
      </c>
      <c r="L45" s="234">
        <f>E45*(1+K45)</f>
        <v>0</v>
      </c>
      <c r="M45" s="235">
        <f>+L45*D45</f>
        <v>0</v>
      </c>
      <c r="N45" s="155">
        <v>0</v>
      </c>
      <c r="O45" s="156">
        <f>M45*N45</f>
        <v>0</v>
      </c>
      <c r="P45" s="154">
        <f>M45+O45</f>
        <v>0</v>
      </c>
      <c r="Q45" s="155">
        <v>0</v>
      </c>
      <c r="R45" s="157">
        <f>P45*Q45</f>
        <v>0</v>
      </c>
      <c r="S45" s="154">
        <f>P45+R45</f>
        <v>0</v>
      </c>
      <c r="T45" s="152"/>
      <c r="U45" s="152"/>
    </row>
    <row r="46" spans="1:21" ht="15.75">
      <c r="A46" s="81"/>
      <c r="B46" s="169" t="s">
        <v>423</v>
      </c>
      <c r="C46" s="41"/>
      <c r="D46" s="42"/>
      <c r="E46" s="43"/>
      <c r="F46" s="53"/>
      <c r="G46" s="281"/>
      <c r="H46" s="281"/>
      <c r="I46" s="53"/>
      <c r="J46" s="53"/>
      <c r="K46" s="53"/>
      <c r="L46" s="53"/>
      <c r="M46" s="53"/>
      <c r="N46" s="53"/>
      <c r="O46" s="53"/>
      <c r="P46" s="53"/>
      <c r="Q46" s="53"/>
      <c r="R46" s="219"/>
      <c r="S46" s="53"/>
      <c r="T46" s="53"/>
      <c r="U46" s="53"/>
    </row>
    <row r="47" spans="1:21" ht="15.75">
      <c r="A47" s="81"/>
      <c r="B47" s="220" t="s">
        <v>414</v>
      </c>
      <c r="C47" s="41"/>
      <c r="D47" s="42"/>
      <c r="E47" s="43"/>
      <c r="F47" s="53"/>
      <c r="G47" s="281"/>
      <c r="H47" s="281"/>
      <c r="I47" s="53"/>
      <c r="J47" s="53"/>
      <c r="K47" s="53"/>
      <c r="L47" s="53"/>
      <c r="M47" s="53"/>
      <c r="N47" s="53"/>
      <c r="O47" s="53"/>
      <c r="P47" s="53"/>
      <c r="Q47" s="53"/>
      <c r="R47" s="219"/>
      <c r="S47" s="53"/>
      <c r="T47" s="53"/>
      <c r="U47" s="53"/>
    </row>
    <row r="48" spans="1:21">
      <c r="A48" s="38"/>
      <c r="B48" s="80" t="s">
        <v>493</v>
      </c>
      <c r="C48" s="45" t="s">
        <v>290</v>
      </c>
      <c r="D48" s="39"/>
      <c r="E48" s="36"/>
      <c r="F48" s="22">
        <f>+E48*D48</f>
        <v>0</v>
      </c>
      <c r="G48" s="271">
        <f>'Basis of Estimate'!$G$8</f>
        <v>43617</v>
      </c>
      <c r="H48" s="271">
        <f>'Basis of Estimate'!$E$8</f>
        <v>43800</v>
      </c>
      <c r="I48" s="232">
        <f>VLOOKUP(G48,'Cost Indices'!$R$28:$S$1262,2)</f>
        <v>176.77636123196373</v>
      </c>
      <c r="J48" s="232">
        <f>VLOOKUP(H48,'Cost Indices'!$R$28:$S$1262,2)</f>
        <v>178.55150691465684</v>
      </c>
      <c r="K48" s="233">
        <f>(J48-I48)/I48</f>
        <v>1.0041759375077211E-2</v>
      </c>
      <c r="L48" s="234">
        <f>E48*(1+K48)</f>
        <v>0</v>
      </c>
      <c r="M48" s="235">
        <f>+L48*D48</f>
        <v>0</v>
      </c>
      <c r="N48" s="155">
        <v>0</v>
      </c>
      <c r="O48" s="156">
        <f>M48*N48</f>
        <v>0</v>
      </c>
      <c r="P48" s="154">
        <f>M48+O48</f>
        <v>0</v>
      </c>
      <c r="Q48" s="155">
        <v>0</v>
      </c>
      <c r="R48" s="157">
        <f>P48*Q48</f>
        <v>0</v>
      </c>
      <c r="S48" s="154">
        <f>P48+R48</f>
        <v>0</v>
      </c>
      <c r="T48" s="152"/>
      <c r="U48" s="152"/>
    </row>
    <row r="49" spans="1:21">
      <c r="A49" s="38"/>
      <c r="B49" s="80" t="s">
        <v>493</v>
      </c>
      <c r="C49" s="45" t="s">
        <v>290</v>
      </c>
      <c r="D49" s="39"/>
      <c r="E49" s="36"/>
      <c r="F49" s="22">
        <f>+E49*D49</f>
        <v>0</v>
      </c>
      <c r="G49" s="271">
        <f>'Basis of Estimate'!$G$8</f>
        <v>43617</v>
      </c>
      <c r="H49" s="271">
        <f>'Basis of Estimate'!$E$8</f>
        <v>43800</v>
      </c>
      <c r="I49" s="232">
        <f>VLOOKUP(G49,'Cost Indices'!$R$28:$S$1262,2)</f>
        <v>176.77636123196373</v>
      </c>
      <c r="J49" s="232">
        <f>VLOOKUP(H49,'Cost Indices'!$R$28:$S$1262,2)</f>
        <v>178.55150691465684</v>
      </c>
      <c r="K49" s="233">
        <f>(J49-I49)/I49</f>
        <v>1.0041759375077211E-2</v>
      </c>
      <c r="L49" s="234">
        <f>E49*(1+K49)</f>
        <v>0</v>
      </c>
      <c r="M49" s="235">
        <f>+L49*D49</f>
        <v>0</v>
      </c>
      <c r="N49" s="155">
        <v>0</v>
      </c>
      <c r="O49" s="156">
        <f>M49*N49</f>
        <v>0</v>
      </c>
      <c r="P49" s="154">
        <f>M49+O49</f>
        <v>0</v>
      </c>
      <c r="Q49" s="155">
        <v>0</v>
      </c>
      <c r="R49" s="157">
        <f>P49*Q49</f>
        <v>0</v>
      </c>
      <c r="S49" s="154">
        <f>P49+R49</f>
        <v>0</v>
      </c>
      <c r="T49" s="152"/>
      <c r="U49" s="152"/>
    </row>
    <row r="50" spans="1:21" ht="15.75">
      <c r="A50" s="81"/>
      <c r="B50" s="220" t="s">
        <v>297</v>
      </c>
      <c r="C50" s="41"/>
      <c r="D50" s="42"/>
      <c r="E50" s="43"/>
      <c r="F50" s="53"/>
      <c r="G50" s="281"/>
      <c r="H50" s="281"/>
      <c r="I50" s="53"/>
      <c r="J50" s="53"/>
      <c r="K50" s="53"/>
      <c r="L50" s="53"/>
      <c r="M50" s="53"/>
      <c r="N50" s="53"/>
      <c r="O50" s="53"/>
      <c r="P50" s="53"/>
      <c r="Q50" s="53"/>
      <c r="R50" s="219"/>
      <c r="S50" s="53"/>
      <c r="T50" s="53"/>
      <c r="U50" s="53"/>
    </row>
    <row r="51" spans="1:21">
      <c r="A51" s="38"/>
      <c r="B51" s="60" t="s">
        <v>25</v>
      </c>
      <c r="C51" s="38" t="s">
        <v>293</v>
      </c>
      <c r="D51" s="62"/>
      <c r="E51" s="36"/>
      <c r="F51" s="253">
        <f>+E51*D51</f>
        <v>0</v>
      </c>
      <c r="G51" s="271">
        <f>'Basis of Estimate'!$G$8</f>
        <v>43617</v>
      </c>
      <c r="H51" s="271">
        <f>'Basis of Estimate'!$E$8</f>
        <v>43800</v>
      </c>
      <c r="I51" s="232">
        <f>VLOOKUP(G51,'Cost Indices'!$R$28:$S$1262,2)</f>
        <v>176.77636123196373</v>
      </c>
      <c r="J51" s="232">
        <f>VLOOKUP(H51,'Cost Indices'!$R$28:$S$1262,2)</f>
        <v>178.55150691465684</v>
      </c>
      <c r="K51" s="233">
        <f>(J51-I51)/I51</f>
        <v>1.0041759375077211E-2</v>
      </c>
      <c r="L51" s="234">
        <f>E51*(1+K51)</f>
        <v>0</v>
      </c>
      <c r="M51" s="235">
        <f>+L51*D51</f>
        <v>0</v>
      </c>
      <c r="N51" s="155">
        <v>0</v>
      </c>
      <c r="O51" s="156">
        <f>M51*N51</f>
        <v>0</v>
      </c>
      <c r="P51" s="154">
        <f>M51+O51</f>
        <v>0</v>
      </c>
      <c r="Q51" s="155">
        <v>0</v>
      </c>
      <c r="R51" s="157">
        <f>P51*Q51</f>
        <v>0</v>
      </c>
      <c r="S51" s="154">
        <f>P51+R51</f>
        <v>0</v>
      </c>
      <c r="T51" s="152"/>
      <c r="U51" s="152"/>
    </row>
    <row r="52" spans="1:21">
      <c r="A52" s="38"/>
      <c r="B52" s="60" t="s">
        <v>810</v>
      </c>
      <c r="C52" s="38" t="s">
        <v>293</v>
      </c>
      <c r="D52" s="62"/>
      <c r="E52" s="36"/>
      <c r="F52" s="253">
        <f>+E52*D52</f>
        <v>0</v>
      </c>
      <c r="G52" s="271">
        <f>'Basis of Estimate'!$G$8</f>
        <v>43617</v>
      </c>
      <c r="H52" s="271">
        <f>'Basis of Estimate'!$E$8</f>
        <v>43800</v>
      </c>
      <c r="I52" s="232">
        <f>VLOOKUP(G52,'Cost Indices'!$R$28:$S$1262,2)</f>
        <v>176.77636123196373</v>
      </c>
      <c r="J52" s="232">
        <f>VLOOKUP(H52,'Cost Indices'!$R$28:$S$1262,2)</f>
        <v>178.55150691465684</v>
      </c>
      <c r="K52" s="233">
        <f>(J52-I52)/I52</f>
        <v>1.0041759375077211E-2</v>
      </c>
      <c r="L52" s="234">
        <f>E52*(1+K52)</f>
        <v>0</v>
      </c>
      <c r="M52" s="235">
        <f>+L52*D52</f>
        <v>0</v>
      </c>
      <c r="N52" s="155">
        <v>0</v>
      </c>
      <c r="O52" s="156">
        <f>M52*N52</f>
        <v>0</v>
      </c>
      <c r="P52" s="154">
        <f>M52+O52</f>
        <v>0</v>
      </c>
      <c r="Q52" s="155">
        <v>0</v>
      </c>
      <c r="R52" s="157">
        <f>P52*Q52</f>
        <v>0</v>
      </c>
      <c r="S52" s="154">
        <f>P52+R52</f>
        <v>0</v>
      </c>
      <c r="T52" s="152"/>
      <c r="U52" s="152"/>
    </row>
    <row r="53" spans="1:21" ht="15.75">
      <c r="A53" s="81"/>
      <c r="B53" s="71" t="s">
        <v>213</v>
      </c>
      <c r="C53" s="41"/>
      <c r="D53" s="51"/>
      <c r="E53" s="52"/>
      <c r="F53" s="53"/>
      <c r="G53" s="281"/>
      <c r="H53" s="281"/>
      <c r="I53" s="53"/>
      <c r="J53" s="53"/>
      <c r="K53" s="53"/>
      <c r="L53" s="53"/>
      <c r="M53" s="53"/>
      <c r="N53" s="53"/>
      <c r="O53" s="53"/>
      <c r="P53" s="53"/>
      <c r="Q53" s="308"/>
      <c r="R53" s="219"/>
      <c r="S53" s="53"/>
      <c r="T53" s="53"/>
      <c r="U53" s="53"/>
    </row>
    <row r="54" spans="1:21" ht="25.5">
      <c r="A54" s="38"/>
      <c r="B54" s="204" t="s">
        <v>1133</v>
      </c>
      <c r="C54" s="622" t="s">
        <v>290</v>
      </c>
      <c r="D54" s="39"/>
      <c r="E54" s="36"/>
      <c r="F54" s="22">
        <f>+E54*D54</f>
        <v>0</v>
      </c>
      <c r="G54" s="271">
        <f>'Basis of Estimate'!$G$8</f>
        <v>43617</v>
      </c>
      <c r="H54" s="271">
        <f>'Basis of Estimate'!$E$8</f>
        <v>43800</v>
      </c>
      <c r="I54" s="232">
        <f>VLOOKUP(G54,'Cost Indices'!$R$28:$S$1262,2)</f>
        <v>176.77636123196373</v>
      </c>
      <c r="J54" s="232">
        <f>VLOOKUP(H54,'Cost Indices'!$R$28:$S$1262,2)</f>
        <v>178.55150691465684</v>
      </c>
      <c r="K54" s="233">
        <f>(J54-I54)/I54</f>
        <v>1.0041759375077211E-2</v>
      </c>
      <c r="L54" s="234">
        <f>E54*(1+K54)</f>
        <v>0</v>
      </c>
      <c r="M54" s="235">
        <f>+L54*D54</f>
        <v>0</v>
      </c>
      <c r="N54" s="155">
        <v>0</v>
      </c>
      <c r="O54" s="156">
        <f>M54*N54</f>
        <v>0</v>
      </c>
      <c r="P54" s="154">
        <f>M54+O54</f>
        <v>0</v>
      </c>
      <c r="Q54" s="155">
        <v>0</v>
      </c>
      <c r="R54" s="157">
        <f>P54*Q54</f>
        <v>0</v>
      </c>
      <c r="S54" s="154">
        <f>P54+R54</f>
        <v>0</v>
      </c>
      <c r="T54" s="152"/>
      <c r="U54" s="152"/>
    </row>
    <row r="55" spans="1:21" ht="25.5">
      <c r="A55" s="38"/>
      <c r="B55" s="204" t="s">
        <v>1134</v>
      </c>
      <c r="C55" s="622" t="s">
        <v>290</v>
      </c>
      <c r="D55" s="39"/>
      <c r="E55" s="36"/>
      <c r="F55" s="22">
        <f>+E55*D55</f>
        <v>0</v>
      </c>
      <c r="G55" s="271">
        <f>'Basis of Estimate'!$G$8</f>
        <v>43617</v>
      </c>
      <c r="H55" s="271">
        <f>'Basis of Estimate'!$E$8</f>
        <v>43800</v>
      </c>
      <c r="I55" s="232">
        <f>VLOOKUP(G55,'Cost Indices'!$R$28:$S$1262,2)</f>
        <v>176.77636123196373</v>
      </c>
      <c r="J55" s="232">
        <f>VLOOKUP(H55,'Cost Indices'!$R$28:$S$1262,2)</f>
        <v>178.55150691465684</v>
      </c>
      <c r="K55" s="233">
        <f>(J55-I55)/I55</f>
        <v>1.0041759375077211E-2</v>
      </c>
      <c r="L55" s="234">
        <f>E55*(1+K55)</f>
        <v>0</v>
      </c>
      <c r="M55" s="235">
        <f>+L55*D55</f>
        <v>0</v>
      </c>
      <c r="N55" s="155">
        <v>0</v>
      </c>
      <c r="O55" s="156">
        <f>M55*N55</f>
        <v>0</v>
      </c>
      <c r="P55" s="154">
        <f>M55+O55</f>
        <v>0</v>
      </c>
      <c r="Q55" s="155">
        <v>0</v>
      </c>
      <c r="R55" s="157">
        <f>P55*Q55</f>
        <v>0</v>
      </c>
      <c r="S55" s="154">
        <f>P55+R55</f>
        <v>0</v>
      </c>
      <c r="T55" s="152"/>
      <c r="U55" s="152"/>
    </row>
    <row r="56" spans="1:21" ht="15.75">
      <c r="A56" s="81"/>
      <c r="B56" s="71" t="s">
        <v>424</v>
      </c>
      <c r="C56" s="41"/>
      <c r="D56" s="51"/>
      <c r="E56" s="52"/>
      <c r="F56" s="53"/>
      <c r="G56" s="281"/>
      <c r="H56" s="281"/>
      <c r="I56" s="53"/>
      <c r="J56" s="53"/>
      <c r="K56" s="53"/>
      <c r="L56" s="53"/>
      <c r="M56" s="53"/>
      <c r="N56" s="53"/>
      <c r="O56" s="53"/>
      <c r="P56" s="53"/>
      <c r="Q56" s="53"/>
      <c r="R56" s="219"/>
      <c r="S56" s="53"/>
      <c r="T56" s="53"/>
      <c r="U56" s="53"/>
    </row>
    <row r="57" spans="1:21">
      <c r="A57" s="173"/>
      <c r="B57" s="60" t="s">
        <v>425</v>
      </c>
      <c r="C57" s="41"/>
      <c r="D57" s="51"/>
      <c r="E57" s="52"/>
      <c r="F57" s="53"/>
      <c r="G57" s="281"/>
      <c r="H57" s="281"/>
      <c r="I57" s="53"/>
      <c r="J57" s="53"/>
      <c r="K57" s="53"/>
      <c r="L57" s="53"/>
      <c r="M57" s="53"/>
      <c r="N57" s="53"/>
      <c r="O57" s="53"/>
      <c r="P57" s="53"/>
      <c r="Q57" s="53"/>
      <c r="R57" s="219"/>
      <c r="S57" s="53"/>
      <c r="T57" s="53"/>
      <c r="U57" s="53"/>
    </row>
    <row r="58" spans="1:21">
      <c r="A58" s="38"/>
      <c r="B58" s="80" t="s">
        <v>26</v>
      </c>
      <c r="C58" s="38" t="s">
        <v>290</v>
      </c>
      <c r="D58" s="39"/>
      <c r="E58" s="36"/>
      <c r="F58" s="22">
        <f>+E58*D58</f>
        <v>0</v>
      </c>
      <c r="G58" s="271">
        <f>'Basis of Estimate'!$G$8</f>
        <v>43617</v>
      </c>
      <c r="H58" s="271">
        <f>'Basis of Estimate'!$E$8</f>
        <v>43800</v>
      </c>
      <c r="I58" s="232">
        <f>VLOOKUP(G58,'Cost Indices'!$R$28:$S$1262,2)</f>
        <v>176.77636123196373</v>
      </c>
      <c r="J58" s="232">
        <f>VLOOKUP(H58,'Cost Indices'!$R$28:$S$1262,2)</f>
        <v>178.55150691465684</v>
      </c>
      <c r="K58" s="233">
        <f>(J58-I58)/I58</f>
        <v>1.0041759375077211E-2</v>
      </c>
      <c r="L58" s="234">
        <f>E58*(1+K58)</f>
        <v>0</v>
      </c>
      <c r="M58" s="235">
        <f>+L58*D58</f>
        <v>0</v>
      </c>
      <c r="N58" s="155">
        <v>0</v>
      </c>
      <c r="O58" s="156">
        <f>M58*N58</f>
        <v>0</v>
      </c>
      <c r="P58" s="154">
        <f>M58+O58</f>
        <v>0</v>
      </c>
      <c r="Q58" s="155">
        <v>0</v>
      </c>
      <c r="R58" s="157">
        <f>P58*Q58</f>
        <v>0</v>
      </c>
      <c r="S58" s="154">
        <f>P58+R58</f>
        <v>0</v>
      </c>
      <c r="T58" s="152"/>
      <c r="U58" s="152"/>
    </row>
    <row r="59" spans="1:21" ht="31.5">
      <c r="A59" s="81"/>
      <c r="B59" s="71" t="s">
        <v>846</v>
      </c>
      <c r="C59" s="50"/>
      <c r="D59" s="51"/>
      <c r="E59" s="52"/>
      <c r="F59" s="53"/>
      <c r="G59" s="281"/>
      <c r="H59" s="281"/>
      <c r="I59" s="53"/>
      <c r="J59" s="53"/>
      <c r="K59" s="53"/>
      <c r="L59" s="53"/>
      <c r="M59" s="53"/>
      <c r="N59" s="53"/>
      <c r="O59" s="53"/>
      <c r="P59" s="53"/>
      <c r="Q59" s="53"/>
      <c r="R59" s="219"/>
      <c r="S59" s="53"/>
      <c r="T59" s="53"/>
      <c r="U59" s="53"/>
    </row>
    <row r="60" spans="1:21">
      <c r="A60" s="41"/>
      <c r="B60" s="61" t="s">
        <v>375</v>
      </c>
      <c r="C60" s="41"/>
      <c r="D60" s="42"/>
      <c r="E60" s="43"/>
      <c r="F60" s="53"/>
      <c r="G60" s="281"/>
      <c r="H60" s="281"/>
      <c r="I60" s="53"/>
      <c r="J60" s="53"/>
      <c r="K60" s="53"/>
      <c r="L60" s="53"/>
      <c r="M60" s="53"/>
      <c r="N60" s="53"/>
      <c r="O60" s="53"/>
      <c r="P60" s="53"/>
      <c r="Q60" s="53"/>
      <c r="R60" s="219"/>
      <c r="S60" s="53"/>
      <c r="T60" s="53"/>
      <c r="U60" s="53"/>
    </row>
    <row r="61" spans="1:21">
      <c r="A61" s="38"/>
      <c r="B61" s="221" t="s">
        <v>847</v>
      </c>
      <c r="C61" s="38" t="s">
        <v>293</v>
      </c>
      <c r="D61" s="46"/>
      <c r="E61" s="47"/>
      <c r="F61" s="253">
        <f>+E61*D61</f>
        <v>0</v>
      </c>
      <c r="G61" s="271">
        <f>'Basis of Estimate'!$G$8</f>
        <v>43617</v>
      </c>
      <c r="H61" s="271">
        <f>'Basis of Estimate'!$E$8</f>
        <v>43800</v>
      </c>
      <c r="I61" s="232">
        <f>VLOOKUP(G61,'Cost Indices'!$R$28:$S$1262,2)</f>
        <v>176.77636123196373</v>
      </c>
      <c r="J61" s="232">
        <f>VLOOKUP(H61,'Cost Indices'!$R$28:$S$1262,2)</f>
        <v>178.55150691465684</v>
      </c>
      <c r="K61" s="233">
        <f>(J61-I61)/I61</f>
        <v>1.0041759375077211E-2</v>
      </c>
      <c r="L61" s="234">
        <f>E61*(1+K61)</f>
        <v>0</v>
      </c>
      <c r="M61" s="235">
        <f>+L61*D61</f>
        <v>0</v>
      </c>
      <c r="N61" s="155">
        <v>0</v>
      </c>
      <c r="O61" s="156">
        <f>M61*N61</f>
        <v>0</v>
      </c>
      <c r="P61" s="154">
        <f>M61+O61</f>
        <v>0</v>
      </c>
      <c r="Q61" s="155">
        <v>0</v>
      </c>
      <c r="R61" s="157">
        <f>P61*Q61</f>
        <v>0</v>
      </c>
      <c r="S61" s="154">
        <f>P61+R61</f>
        <v>0</v>
      </c>
      <c r="T61" s="152"/>
      <c r="U61" s="152"/>
    </row>
    <row r="62" spans="1:21">
      <c r="A62" s="38"/>
      <c r="B62" s="221" t="s">
        <v>847</v>
      </c>
      <c r="C62" s="38" t="s">
        <v>293</v>
      </c>
      <c r="D62" s="46"/>
      <c r="E62" s="47"/>
      <c r="F62" s="253">
        <f>+E62*D62</f>
        <v>0</v>
      </c>
      <c r="G62" s="271">
        <f>'Basis of Estimate'!$G$8</f>
        <v>43617</v>
      </c>
      <c r="H62" s="271">
        <f>'Basis of Estimate'!$E$8</f>
        <v>43800</v>
      </c>
      <c r="I62" s="232">
        <f>VLOOKUP(G62,'Cost Indices'!$R$28:$S$1262,2)</f>
        <v>176.77636123196373</v>
      </c>
      <c r="J62" s="232">
        <f>VLOOKUP(H62,'Cost Indices'!$R$28:$S$1262,2)</f>
        <v>178.55150691465684</v>
      </c>
      <c r="K62" s="233">
        <f>(J62-I62)/I62</f>
        <v>1.0041759375077211E-2</v>
      </c>
      <c r="L62" s="234">
        <f>E62*(1+K62)</f>
        <v>0</v>
      </c>
      <c r="M62" s="235">
        <f>+L62*D62</f>
        <v>0</v>
      </c>
      <c r="N62" s="155">
        <v>0</v>
      </c>
      <c r="O62" s="156">
        <f>M62*N62</f>
        <v>0</v>
      </c>
      <c r="P62" s="154">
        <f>M62+O62</f>
        <v>0</v>
      </c>
      <c r="Q62" s="155">
        <v>0</v>
      </c>
      <c r="R62" s="157">
        <f>P62*Q62</f>
        <v>0</v>
      </c>
      <c r="S62" s="154">
        <f>P62+R62</f>
        <v>0</v>
      </c>
      <c r="T62" s="152"/>
      <c r="U62" s="152"/>
    </row>
    <row r="63" spans="1:21" ht="54">
      <c r="A63" s="41"/>
      <c r="B63" s="170" t="s">
        <v>1108</v>
      </c>
      <c r="C63" s="41"/>
      <c r="D63" s="42"/>
      <c r="E63" s="43"/>
      <c r="F63" s="44"/>
      <c r="G63" s="280"/>
      <c r="H63" s="280"/>
      <c r="I63" s="44"/>
      <c r="J63" s="44"/>
      <c r="K63" s="44"/>
      <c r="L63" s="44"/>
      <c r="M63" s="44"/>
      <c r="N63" s="44"/>
      <c r="O63" s="44"/>
      <c r="P63" s="44"/>
      <c r="Q63" s="44"/>
      <c r="R63" s="215"/>
      <c r="S63" s="44"/>
      <c r="T63" s="44"/>
      <c r="U63" s="44"/>
    </row>
    <row r="64" spans="1:21" ht="47.25">
      <c r="A64" s="222"/>
      <c r="B64" s="71" t="s">
        <v>1109</v>
      </c>
      <c r="C64" s="41"/>
      <c r="D64" s="42"/>
      <c r="E64" s="43"/>
      <c r="F64" s="44"/>
      <c r="G64" s="280"/>
      <c r="H64" s="304"/>
      <c r="I64" s="305"/>
      <c r="J64" s="305"/>
      <c r="K64" s="305"/>
      <c r="L64" s="305"/>
      <c r="M64" s="305"/>
      <c r="N64" s="44"/>
      <c r="O64" s="44"/>
      <c r="P64" s="44"/>
      <c r="Q64" s="306"/>
      <c r="R64" s="215"/>
      <c r="S64" s="44"/>
      <c r="T64" s="44"/>
      <c r="U64" s="44"/>
    </row>
    <row r="65" spans="1:21" ht="30">
      <c r="A65" s="179"/>
      <c r="B65" s="142" t="s">
        <v>725</v>
      </c>
      <c r="C65" s="41"/>
      <c r="D65" s="42"/>
      <c r="E65" s="43"/>
      <c r="F65" s="44"/>
      <c r="G65" s="280"/>
      <c r="H65" s="304"/>
      <c r="I65" s="305"/>
      <c r="J65" s="305"/>
      <c r="K65" s="305"/>
      <c r="L65" s="305"/>
      <c r="M65" s="305"/>
      <c r="N65" s="44"/>
      <c r="O65" s="44"/>
      <c r="P65" s="44"/>
      <c r="Q65" s="306"/>
      <c r="R65" s="215"/>
      <c r="S65" s="44"/>
      <c r="T65" s="44"/>
      <c r="U65" s="44"/>
    </row>
    <row r="66" spans="1:21">
      <c r="A66" s="38"/>
      <c r="B66" s="80" t="s">
        <v>1110</v>
      </c>
      <c r="C66" s="38" t="s">
        <v>292</v>
      </c>
      <c r="D66" s="39"/>
      <c r="E66" s="40"/>
      <c r="F66" s="253">
        <f>+E66*D66</f>
        <v>0</v>
      </c>
      <c r="G66" s="271">
        <f>'Basis of Estimate'!$G$8</f>
        <v>43617</v>
      </c>
      <c r="H66" s="271">
        <f>'Basis of Estimate'!$E$8</f>
        <v>43800</v>
      </c>
      <c r="I66" s="232">
        <f>VLOOKUP(G66,'Cost Indices'!$R$28:$S$1262,2)</f>
        <v>176.77636123196373</v>
      </c>
      <c r="J66" s="232">
        <f>VLOOKUP(H66,'Cost Indices'!$R$28:$S$1262,2)</f>
        <v>178.55150691465684</v>
      </c>
      <c r="K66" s="233">
        <f>(J66-I66)/I66</f>
        <v>1.0041759375077211E-2</v>
      </c>
      <c r="L66" s="234">
        <f>E66*(1+K66)</f>
        <v>0</v>
      </c>
      <c r="M66" s="235">
        <f>+L66*D66</f>
        <v>0</v>
      </c>
      <c r="N66" s="155">
        <v>0</v>
      </c>
      <c r="O66" s="156">
        <f>M66*N66</f>
        <v>0</v>
      </c>
      <c r="P66" s="154">
        <f>M66+O66</f>
        <v>0</v>
      </c>
      <c r="Q66" s="155">
        <v>0</v>
      </c>
      <c r="R66" s="157">
        <f>P66*Q66</f>
        <v>0</v>
      </c>
      <c r="S66" s="154">
        <f>P66+R66</f>
        <v>0</v>
      </c>
      <c r="T66" s="152"/>
      <c r="U66" s="152"/>
    </row>
    <row r="67" spans="1:21" ht="30">
      <c r="A67" s="179"/>
      <c r="B67" s="142" t="s">
        <v>726</v>
      </c>
      <c r="C67" s="41"/>
      <c r="D67" s="42"/>
      <c r="E67" s="43"/>
      <c r="F67" s="44"/>
      <c r="G67" s="280"/>
      <c r="H67" s="304"/>
      <c r="I67" s="305"/>
      <c r="J67" s="305"/>
      <c r="K67" s="305"/>
      <c r="L67" s="305"/>
      <c r="M67" s="305"/>
      <c r="N67" s="44"/>
      <c r="O67" s="44"/>
      <c r="P67" s="44"/>
      <c r="Q67" s="306"/>
      <c r="R67" s="215"/>
      <c r="S67" s="44"/>
      <c r="T67" s="44"/>
      <c r="U67" s="44"/>
    </row>
    <row r="68" spans="1:21">
      <c r="A68" s="38"/>
      <c r="B68" s="80" t="s">
        <v>1110</v>
      </c>
      <c r="C68" s="38" t="s">
        <v>292</v>
      </c>
      <c r="D68" s="39"/>
      <c r="E68" s="40"/>
      <c r="F68" s="253">
        <f>+E68*D68</f>
        <v>0</v>
      </c>
      <c r="G68" s="271">
        <f>'Basis of Estimate'!$G$8</f>
        <v>43617</v>
      </c>
      <c r="H68" s="271">
        <f>'Basis of Estimate'!$E$8</f>
        <v>43800</v>
      </c>
      <c r="I68" s="232">
        <f>VLOOKUP(G68,'Cost Indices'!$R$28:$S$1262,2)</f>
        <v>176.77636123196373</v>
      </c>
      <c r="J68" s="232">
        <f>VLOOKUP(H68,'Cost Indices'!$R$28:$S$1262,2)</f>
        <v>178.55150691465684</v>
      </c>
      <c r="K68" s="233">
        <f>(J68-I68)/I68</f>
        <v>1.0041759375077211E-2</v>
      </c>
      <c r="L68" s="234">
        <f>E68*(1+K68)</f>
        <v>0</v>
      </c>
      <c r="M68" s="235">
        <f>+L68*D68</f>
        <v>0</v>
      </c>
      <c r="N68" s="155">
        <v>0</v>
      </c>
      <c r="O68" s="156">
        <f>M68*N68</f>
        <v>0</v>
      </c>
      <c r="P68" s="154">
        <f>M68+O68</f>
        <v>0</v>
      </c>
      <c r="Q68" s="155">
        <v>0</v>
      </c>
      <c r="R68" s="157">
        <f>P68*Q68</f>
        <v>0</v>
      </c>
      <c r="S68" s="154">
        <f>P68+R68</f>
        <v>0</v>
      </c>
      <c r="T68" s="152"/>
      <c r="U68" s="152"/>
    </row>
    <row r="69" spans="1:21" ht="30">
      <c r="A69" s="179"/>
      <c r="B69" s="142" t="s">
        <v>727</v>
      </c>
      <c r="C69" s="41"/>
      <c r="D69" s="42"/>
      <c r="E69" s="43"/>
      <c r="F69" s="44"/>
      <c r="G69" s="280"/>
      <c r="H69" s="304"/>
      <c r="I69" s="305"/>
      <c r="J69" s="305"/>
      <c r="K69" s="305"/>
      <c r="L69" s="305"/>
      <c r="M69" s="305"/>
      <c r="N69" s="44"/>
      <c r="O69" s="44"/>
      <c r="P69" s="44"/>
      <c r="Q69" s="306"/>
      <c r="R69" s="215"/>
      <c r="S69" s="44"/>
      <c r="T69" s="44"/>
      <c r="U69" s="44"/>
    </row>
    <row r="70" spans="1:21">
      <c r="A70" s="38"/>
      <c r="B70" s="80" t="s">
        <v>1110</v>
      </c>
      <c r="C70" s="38" t="s">
        <v>292</v>
      </c>
      <c r="D70" s="39"/>
      <c r="E70" s="40"/>
      <c r="F70" s="253">
        <f>+E70*D70</f>
        <v>0</v>
      </c>
      <c r="G70" s="271">
        <f>'Basis of Estimate'!$G$8</f>
        <v>43617</v>
      </c>
      <c r="H70" s="271">
        <f>'Basis of Estimate'!$E$8</f>
        <v>43800</v>
      </c>
      <c r="I70" s="232">
        <f>VLOOKUP(G70,'Cost Indices'!$R$28:$S$1262,2)</f>
        <v>176.77636123196373</v>
      </c>
      <c r="J70" s="232">
        <f>VLOOKUP(H70,'Cost Indices'!$R$28:$S$1262,2)</f>
        <v>178.55150691465684</v>
      </c>
      <c r="K70" s="233">
        <f>(J70-I70)/I70</f>
        <v>1.0041759375077211E-2</v>
      </c>
      <c r="L70" s="234">
        <f>E70*(1+K70)</f>
        <v>0</v>
      </c>
      <c r="M70" s="235">
        <f>+L70*D70</f>
        <v>0</v>
      </c>
      <c r="N70" s="155">
        <v>0</v>
      </c>
      <c r="O70" s="156">
        <f>M70*N70</f>
        <v>0</v>
      </c>
      <c r="P70" s="154">
        <f>M70+O70</f>
        <v>0</v>
      </c>
      <c r="Q70" s="155">
        <v>0</v>
      </c>
      <c r="R70" s="157">
        <f>P70*Q70</f>
        <v>0</v>
      </c>
      <c r="S70" s="154">
        <f>P70+R70</f>
        <v>0</v>
      </c>
      <c r="T70" s="152"/>
      <c r="U70" s="152"/>
    </row>
    <row r="71" spans="1:21" ht="78.75">
      <c r="A71" s="222"/>
      <c r="B71" s="71" t="s">
        <v>1111</v>
      </c>
      <c r="C71" s="41"/>
      <c r="D71" s="42"/>
      <c r="E71" s="43"/>
      <c r="F71" s="44"/>
      <c r="G71" s="280"/>
      <c r="H71" s="304"/>
      <c r="I71" s="305"/>
      <c r="J71" s="305"/>
      <c r="K71" s="305"/>
      <c r="L71" s="305"/>
      <c r="M71" s="305"/>
      <c r="N71" s="44"/>
      <c r="O71" s="44"/>
      <c r="P71" s="44"/>
      <c r="Q71" s="306"/>
      <c r="R71" s="215"/>
      <c r="S71" s="44"/>
      <c r="T71" s="44"/>
      <c r="U71" s="44"/>
    </row>
    <row r="72" spans="1:21" ht="15">
      <c r="A72" s="179"/>
      <c r="B72" s="142" t="s">
        <v>848</v>
      </c>
      <c r="C72" s="41"/>
      <c r="D72" s="42"/>
      <c r="E72" s="43"/>
      <c r="F72" s="44"/>
      <c r="G72" s="280"/>
      <c r="H72" s="280"/>
      <c r="I72" s="44"/>
      <c r="J72" s="44"/>
      <c r="K72" s="44"/>
      <c r="L72" s="44"/>
      <c r="M72" s="44"/>
      <c r="N72" s="44"/>
      <c r="O72" s="44"/>
      <c r="P72" s="44"/>
      <c r="Q72" s="44"/>
      <c r="R72" s="215"/>
      <c r="S72" s="44"/>
      <c r="T72" s="44"/>
      <c r="U72" s="44"/>
    </row>
    <row r="73" spans="1:21" ht="15">
      <c r="A73" s="179"/>
      <c r="B73" s="60" t="s">
        <v>851</v>
      </c>
      <c r="C73" s="41"/>
      <c r="D73" s="42"/>
      <c r="E73" s="43"/>
      <c r="F73" s="44"/>
      <c r="G73" s="280"/>
      <c r="H73" s="280"/>
      <c r="I73" s="44"/>
      <c r="J73" s="44"/>
      <c r="K73" s="44"/>
      <c r="L73" s="44"/>
      <c r="M73" s="44"/>
      <c r="N73" s="44"/>
      <c r="O73" s="44"/>
      <c r="P73" s="44"/>
      <c r="Q73" s="44"/>
      <c r="R73" s="215"/>
      <c r="S73" s="44"/>
      <c r="T73" s="44"/>
      <c r="U73" s="44"/>
    </row>
    <row r="74" spans="1:21">
      <c r="A74" s="38"/>
      <c r="B74" s="60" t="s">
        <v>428</v>
      </c>
      <c r="C74" s="38" t="s">
        <v>293</v>
      </c>
      <c r="D74" s="46"/>
      <c r="E74" s="47"/>
      <c r="F74" s="253">
        <f>+E74*D74</f>
        <v>0</v>
      </c>
      <c r="G74" s="271">
        <f>'Basis of Estimate'!$G$8</f>
        <v>43617</v>
      </c>
      <c r="H74" s="271">
        <f>'Basis of Estimate'!$E$8</f>
        <v>43800</v>
      </c>
      <c r="I74" s="232">
        <f>VLOOKUP(G74,'Cost Indices'!$R$28:$S$1262,2)</f>
        <v>176.77636123196373</v>
      </c>
      <c r="J74" s="232">
        <f>VLOOKUP(H74,'Cost Indices'!$R$28:$S$1262,2)</f>
        <v>178.55150691465684</v>
      </c>
      <c r="K74" s="233">
        <f>(J74-I74)/I74</f>
        <v>1.0041759375077211E-2</v>
      </c>
      <c r="L74" s="234">
        <f>E74*(1+K74)</f>
        <v>0</v>
      </c>
      <c r="M74" s="235">
        <f>+L74*D74</f>
        <v>0</v>
      </c>
      <c r="N74" s="155">
        <v>0</v>
      </c>
      <c r="O74" s="156">
        <f>M74*N74</f>
        <v>0</v>
      </c>
      <c r="P74" s="154">
        <f>M74+O74</f>
        <v>0</v>
      </c>
      <c r="Q74" s="155">
        <v>0</v>
      </c>
      <c r="R74" s="157">
        <f>P74*Q74</f>
        <v>0</v>
      </c>
      <c r="S74" s="154">
        <f>P74+R74</f>
        <v>0</v>
      </c>
      <c r="T74" s="152"/>
      <c r="U74" s="152"/>
    </row>
    <row r="75" spans="1:21">
      <c r="A75" s="38"/>
      <c r="B75" s="60" t="s">
        <v>485</v>
      </c>
      <c r="C75" s="38" t="s">
        <v>293</v>
      </c>
      <c r="D75" s="46"/>
      <c r="E75" s="47"/>
      <c r="F75" s="253">
        <f>+E75*D75</f>
        <v>0</v>
      </c>
      <c r="G75" s="271">
        <f>'Basis of Estimate'!$G$8</f>
        <v>43617</v>
      </c>
      <c r="H75" s="271">
        <f>'Basis of Estimate'!$E$8</f>
        <v>43800</v>
      </c>
      <c r="I75" s="232">
        <f>VLOOKUP(G75,'Cost Indices'!$R$28:$S$1262,2)</f>
        <v>176.77636123196373</v>
      </c>
      <c r="J75" s="232">
        <f>VLOOKUP(H75,'Cost Indices'!$R$28:$S$1262,2)</f>
        <v>178.55150691465684</v>
      </c>
      <c r="K75" s="233">
        <f>(J75-I75)/I75</f>
        <v>1.0041759375077211E-2</v>
      </c>
      <c r="L75" s="234">
        <f>E75*(1+K75)</f>
        <v>0</v>
      </c>
      <c r="M75" s="235">
        <f>+L75*D75</f>
        <v>0</v>
      </c>
      <c r="N75" s="155">
        <v>0</v>
      </c>
      <c r="O75" s="156">
        <f>M75*N75</f>
        <v>0</v>
      </c>
      <c r="P75" s="154">
        <f>M75+O75</f>
        <v>0</v>
      </c>
      <c r="Q75" s="155">
        <v>0</v>
      </c>
      <c r="R75" s="157">
        <f>P75*Q75</f>
        <v>0</v>
      </c>
      <c r="S75" s="154">
        <f>P75+R75</f>
        <v>0</v>
      </c>
      <c r="T75" s="152"/>
      <c r="U75" s="152"/>
    </row>
    <row r="76" spans="1:21">
      <c r="A76" s="38"/>
      <c r="B76" s="60" t="s">
        <v>852</v>
      </c>
      <c r="C76" s="38" t="s">
        <v>293</v>
      </c>
      <c r="D76" s="46"/>
      <c r="E76" s="47"/>
      <c r="F76" s="253">
        <f>+E76*D76</f>
        <v>0</v>
      </c>
      <c r="G76" s="271">
        <f>'Basis of Estimate'!$G$8</f>
        <v>43617</v>
      </c>
      <c r="H76" s="271">
        <f>'Basis of Estimate'!$E$8</f>
        <v>43800</v>
      </c>
      <c r="I76" s="232">
        <f>VLOOKUP(G76,'Cost Indices'!$R$28:$S$1262,2)</f>
        <v>176.77636123196373</v>
      </c>
      <c r="J76" s="232">
        <f>VLOOKUP(H76,'Cost Indices'!$R$28:$S$1262,2)</f>
        <v>178.55150691465684</v>
      </c>
      <c r="K76" s="233">
        <f>(J76-I76)/I76</f>
        <v>1.0041759375077211E-2</v>
      </c>
      <c r="L76" s="234">
        <f>E76*(1+K76)</f>
        <v>0</v>
      </c>
      <c r="M76" s="235">
        <f>+L76*D76</f>
        <v>0</v>
      </c>
      <c r="N76" s="155">
        <v>0</v>
      </c>
      <c r="O76" s="156">
        <f>M76*N76</f>
        <v>0</v>
      </c>
      <c r="P76" s="154">
        <f>M76+O76</f>
        <v>0</v>
      </c>
      <c r="Q76" s="155">
        <v>0</v>
      </c>
      <c r="R76" s="157">
        <f>P76*Q76</f>
        <v>0</v>
      </c>
      <c r="S76" s="154">
        <f>P76+R76</f>
        <v>0</v>
      </c>
      <c r="T76" s="152"/>
      <c r="U76" s="152"/>
    </row>
    <row r="77" spans="1:21" ht="15">
      <c r="A77" s="179"/>
      <c r="B77" s="60" t="s">
        <v>853</v>
      </c>
      <c r="C77" s="41"/>
      <c r="D77" s="42"/>
      <c r="E77" s="43"/>
      <c r="F77" s="44"/>
      <c r="G77" s="280"/>
      <c r="H77" s="280"/>
      <c r="I77" s="44"/>
      <c r="J77" s="44"/>
      <c r="K77" s="44"/>
      <c r="L77" s="44"/>
      <c r="M77" s="44"/>
      <c r="N77" s="44"/>
      <c r="O77" s="44"/>
      <c r="P77" s="44"/>
      <c r="Q77" s="44"/>
      <c r="R77" s="215"/>
      <c r="S77" s="44"/>
      <c r="T77" s="44"/>
      <c r="U77" s="44"/>
    </row>
    <row r="78" spans="1:21">
      <c r="A78" s="38"/>
      <c r="B78" s="60" t="s">
        <v>428</v>
      </c>
      <c r="C78" s="38" t="s">
        <v>293</v>
      </c>
      <c r="D78" s="46"/>
      <c r="E78" s="47"/>
      <c r="F78" s="253">
        <f>+E78*D78</f>
        <v>0</v>
      </c>
      <c r="G78" s="271">
        <f>'Basis of Estimate'!$G$8</f>
        <v>43617</v>
      </c>
      <c r="H78" s="271">
        <f>'Basis of Estimate'!$E$8</f>
        <v>43800</v>
      </c>
      <c r="I78" s="232">
        <f>VLOOKUP(G78,'Cost Indices'!$R$28:$S$1262,2)</f>
        <v>176.77636123196373</v>
      </c>
      <c r="J78" s="232">
        <f>VLOOKUP(H78,'Cost Indices'!$R$28:$S$1262,2)</f>
        <v>178.55150691465684</v>
      </c>
      <c r="K78" s="233">
        <f>(J78-I78)/I78</f>
        <v>1.0041759375077211E-2</v>
      </c>
      <c r="L78" s="234">
        <f>E78*(1+K78)</f>
        <v>0</v>
      </c>
      <c r="M78" s="235">
        <f>+L78*D78</f>
        <v>0</v>
      </c>
      <c r="N78" s="155">
        <v>0</v>
      </c>
      <c r="O78" s="156">
        <f>M78*N78</f>
        <v>0</v>
      </c>
      <c r="P78" s="154">
        <f>M78+O78</f>
        <v>0</v>
      </c>
      <c r="Q78" s="155">
        <v>0</v>
      </c>
      <c r="R78" s="157">
        <f>P78*Q78</f>
        <v>0</v>
      </c>
      <c r="S78" s="154">
        <f>P78+R78</f>
        <v>0</v>
      </c>
      <c r="T78" s="152"/>
      <c r="U78" s="152"/>
    </row>
    <row r="79" spans="1:21">
      <c r="A79" s="38"/>
      <c r="B79" s="60" t="s">
        <v>485</v>
      </c>
      <c r="C79" s="38" t="s">
        <v>293</v>
      </c>
      <c r="D79" s="46"/>
      <c r="E79" s="47"/>
      <c r="F79" s="253">
        <f>+E79*D79</f>
        <v>0</v>
      </c>
      <c r="G79" s="271">
        <f>'Basis of Estimate'!$G$8</f>
        <v>43617</v>
      </c>
      <c r="H79" s="271">
        <f>'Basis of Estimate'!$E$8</f>
        <v>43800</v>
      </c>
      <c r="I79" s="232">
        <f>VLOOKUP(G79,'Cost Indices'!$R$28:$S$1262,2)</f>
        <v>176.77636123196373</v>
      </c>
      <c r="J79" s="232">
        <f>VLOOKUP(H79,'Cost Indices'!$R$28:$S$1262,2)</f>
        <v>178.55150691465684</v>
      </c>
      <c r="K79" s="233">
        <f>(J79-I79)/I79</f>
        <v>1.0041759375077211E-2</v>
      </c>
      <c r="L79" s="234">
        <f>E79*(1+K79)</f>
        <v>0</v>
      </c>
      <c r="M79" s="235">
        <f>+L79*D79</f>
        <v>0</v>
      </c>
      <c r="N79" s="155">
        <v>0</v>
      </c>
      <c r="O79" s="156">
        <f>M79*N79</f>
        <v>0</v>
      </c>
      <c r="P79" s="154">
        <f>M79+O79</f>
        <v>0</v>
      </c>
      <c r="Q79" s="155">
        <v>0</v>
      </c>
      <c r="R79" s="157">
        <f>P79*Q79</f>
        <v>0</v>
      </c>
      <c r="S79" s="154">
        <f>P79+R79</f>
        <v>0</v>
      </c>
      <c r="T79" s="152"/>
      <c r="U79" s="152"/>
    </row>
    <row r="80" spans="1:21">
      <c r="A80" s="38"/>
      <c r="B80" s="60" t="s">
        <v>852</v>
      </c>
      <c r="C80" s="38" t="s">
        <v>293</v>
      </c>
      <c r="D80" s="46"/>
      <c r="E80" s="47"/>
      <c r="F80" s="253">
        <f>+E80*D80</f>
        <v>0</v>
      </c>
      <c r="G80" s="271">
        <f>'Basis of Estimate'!$G$8</f>
        <v>43617</v>
      </c>
      <c r="H80" s="271">
        <f>'Basis of Estimate'!$E$8</f>
        <v>43800</v>
      </c>
      <c r="I80" s="232">
        <f>VLOOKUP(G80,'Cost Indices'!$R$28:$S$1262,2)</f>
        <v>176.77636123196373</v>
      </c>
      <c r="J80" s="232">
        <f>VLOOKUP(H80,'Cost Indices'!$R$28:$S$1262,2)</f>
        <v>178.55150691465684</v>
      </c>
      <c r="K80" s="233">
        <f>(J80-I80)/I80</f>
        <v>1.0041759375077211E-2</v>
      </c>
      <c r="L80" s="234">
        <f>E80*(1+K80)</f>
        <v>0</v>
      </c>
      <c r="M80" s="235">
        <f>+L80*D80</f>
        <v>0</v>
      </c>
      <c r="N80" s="155">
        <v>0</v>
      </c>
      <c r="O80" s="156">
        <f>M80*N80</f>
        <v>0</v>
      </c>
      <c r="P80" s="154">
        <f>M80+O80</f>
        <v>0</v>
      </c>
      <c r="Q80" s="155">
        <v>0</v>
      </c>
      <c r="R80" s="157">
        <f>P80*Q80</f>
        <v>0</v>
      </c>
      <c r="S80" s="154">
        <f>P80+R80</f>
        <v>0</v>
      </c>
      <c r="T80" s="152"/>
      <c r="U80" s="152"/>
    </row>
    <row r="81" spans="1:21" ht="15">
      <c r="A81" s="179"/>
      <c r="B81" s="142" t="s">
        <v>849</v>
      </c>
      <c r="C81" s="41"/>
      <c r="D81" s="42"/>
      <c r="E81" s="43"/>
      <c r="F81" s="44"/>
      <c r="G81" s="280"/>
      <c r="H81" s="280"/>
      <c r="I81" s="44"/>
      <c r="J81" s="44"/>
      <c r="K81" s="44"/>
      <c r="L81" s="44"/>
      <c r="M81" s="44"/>
      <c r="N81" s="44"/>
      <c r="O81" s="44"/>
      <c r="P81" s="44"/>
      <c r="Q81" s="44"/>
      <c r="R81" s="215"/>
      <c r="S81" s="44"/>
      <c r="T81" s="44"/>
      <c r="U81" s="44"/>
    </row>
    <row r="82" spans="1:21">
      <c r="A82" s="41"/>
      <c r="B82" s="204" t="s">
        <v>1112</v>
      </c>
      <c r="C82" s="41"/>
      <c r="D82" s="42"/>
      <c r="E82" s="43"/>
      <c r="F82" s="44"/>
      <c r="G82" s="280"/>
      <c r="H82" s="280"/>
      <c r="I82" s="44"/>
      <c r="J82" s="44"/>
      <c r="K82" s="44"/>
      <c r="L82" s="44"/>
      <c r="M82" s="44"/>
      <c r="N82" s="44"/>
      <c r="O82" s="44"/>
      <c r="P82" s="44"/>
      <c r="Q82" s="44"/>
      <c r="R82" s="215"/>
      <c r="S82" s="44"/>
      <c r="T82" s="44"/>
      <c r="U82" s="44"/>
    </row>
    <row r="83" spans="1:21">
      <c r="A83" s="38"/>
      <c r="B83" s="80" t="s">
        <v>1110</v>
      </c>
      <c r="C83" s="38" t="s">
        <v>292</v>
      </c>
      <c r="D83" s="39"/>
      <c r="E83" s="40"/>
      <c r="F83" s="253">
        <f>+E83*D83</f>
        <v>0</v>
      </c>
      <c r="G83" s="271">
        <f>'Basis of Estimate'!$G$8</f>
        <v>43617</v>
      </c>
      <c r="H83" s="271">
        <f>'Basis of Estimate'!$E$8</f>
        <v>43800</v>
      </c>
      <c r="I83" s="232">
        <f>VLOOKUP(G83,'Cost Indices'!$R$28:$S$1262,2)</f>
        <v>176.77636123196373</v>
      </c>
      <c r="J83" s="232">
        <f>VLOOKUP(H83,'Cost Indices'!$R$28:$S$1262,2)</f>
        <v>178.55150691465684</v>
      </c>
      <c r="K83" s="233">
        <f>(J83-I83)/I83</f>
        <v>1.0041759375077211E-2</v>
      </c>
      <c r="L83" s="234">
        <f>E83*(1+K83)</f>
        <v>0</v>
      </c>
      <c r="M83" s="235">
        <f>+L83*D83</f>
        <v>0</v>
      </c>
      <c r="N83" s="155">
        <v>0</v>
      </c>
      <c r="O83" s="156">
        <f>M83*N83</f>
        <v>0</v>
      </c>
      <c r="P83" s="154">
        <f>M83+O83</f>
        <v>0</v>
      </c>
      <c r="Q83" s="155">
        <v>0</v>
      </c>
      <c r="R83" s="157">
        <f>P83*Q83</f>
        <v>0</v>
      </c>
      <c r="S83" s="154">
        <f>P83+R83</f>
        <v>0</v>
      </c>
      <c r="T83" s="152"/>
      <c r="U83" s="152"/>
    </row>
    <row r="84" spans="1:21" ht="15">
      <c r="A84" s="41"/>
      <c r="B84" s="142" t="s">
        <v>19</v>
      </c>
      <c r="C84" s="41"/>
      <c r="D84" s="42"/>
      <c r="E84" s="43"/>
      <c r="F84" s="44"/>
      <c r="G84" s="280"/>
      <c r="H84" s="280"/>
      <c r="I84" s="44"/>
      <c r="J84" s="44"/>
      <c r="K84" s="44"/>
      <c r="L84" s="44"/>
      <c r="M84" s="44"/>
      <c r="N84" s="44"/>
      <c r="O84" s="44"/>
      <c r="P84" s="44"/>
      <c r="Q84" s="44"/>
      <c r="R84" s="215"/>
      <c r="S84" s="44"/>
      <c r="T84" s="44"/>
      <c r="U84" s="44"/>
    </row>
    <row r="85" spans="1:21" ht="25.5">
      <c r="A85" s="38"/>
      <c r="B85" s="204" t="s">
        <v>1113</v>
      </c>
      <c r="C85" s="38" t="s">
        <v>344</v>
      </c>
      <c r="D85" s="39"/>
      <c r="E85" s="40"/>
      <c r="F85" s="253">
        <f>+E85*D85</f>
        <v>0</v>
      </c>
      <c r="G85" s="271">
        <f>'Basis of Estimate'!$G$8</f>
        <v>43617</v>
      </c>
      <c r="H85" s="271">
        <f>'Basis of Estimate'!$E$8</f>
        <v>43800</v>
      </c>
      <c r="I85" s="232">
        <f>VLOOKUP(G85,'Cost Indices'!$R$28:$S$1262,2)</f>
        <v>176.77636123196373</v>
      </c>
      <c r="J85" s="232">
        <f>VLOOKUP(H85,'Cost Indices'!$R$28:$S$1262,2)</f>
        <v>178.55150691465684</v>
      </c>
      <c r="K85" s="233">
        <f>(J85-I85)/I85</f>
        <v>1.0041759375077211E-2</v>
      </c>
      <c r="L85" s="234">
        <f>E85*(1+K85)</f>
        <v>0</v>
      </c>
      <c r="M85" s="235">
        <f>+L85*D85</f>
        <v>0</v>
      </c>
      <c r="N85" s="155">
        <v>0</v>
      </c>
      <c r="O85" s="156">
        <f>M85*N85</f>
        <v>0</v>
      </c>
      <c r="P85" s="154">
        <f>M85+O85</f>
        <v>0</v>
      </c>
      <c r="Q85" s="155">
        <v>0</v>
      </c>
      <c r="R85" s="157">
        <f>P85*Q85</f>
        <v>0</v>
      </c>
      <c r="S85" s="154">
        <f>P85+R85</f>
        <v>0</v>
      </c>
      <c r="T85" s="152"/>
      <c r="U85" s="152"/>
    </row>
    <row r="86" spans="1:21" ht="60">
      <c r="A86" s="179"/>
      <c r="B86" s="142" t="s">
        <v>1114</v>
      </c>
      <c r="C86" s="41"/>
      <c r="D86" s="42"/>
      <c r="E86" s="43"/>
      <c r="F86" s="44"/>
      <c r="G86" s="280"/>
      <c r="H86" s="280"/>
      <c r="I86" s="44"/>
      <c r="J86" s="44"/>
      <c r="K86" s="44"/>
      <c r="L86" s="44"/>
      <c r="M86" s="44"/>
      <c r="N86" s="44"/>
      <c r="O86" s="44"/>
      <c r="P86" s="44"/>
      <c r="Q86" s="44"/>
      <c r="R86" s="215"/>
      <c r="S86" s="44"/>
      <c r="T86" s="44"/>
      <c r="U86" s="44"/>
    </row>
    <row r="87" spans="1:21">
      <c r="A87" s="38"/>
      <c r="B87" s="80" t="s">
        <v>1115</v>
      </c>
      <c r="C87" s="38" t="s">
        <v>292</v>
      </c>
      <c r="D87" s="39"/>
      <c r="E87" s="40"/>
      <c r="F87" s="253">
        <f>+E87*D87</f>
        <v>0</v>
      </c>
      <c r="G87" s="271">
        <f>'Basis of Estimate'!$G$8</f>
        <v>43617</v>
      </c>
      <c r="H87" s="271">
        <f>'Basis of Estimate'!$E$8</f>
        <v>43800</v>
      </c>
      <c r="I87" s="232">
        <f>VLOOKUP(G87,'Cost Indices'!$R$28:$S$1262,2)</f>
        <v>176.77636123196373</v>
      </c>
      <c r="J87" s="232">
        <f>VLOOKUP(H87,'Cost Indices'!$R$28:$S$1262,2)</f>
        <v>178.55150691465684</v>
      </c>
      <c r="K87" s="233">
        <f>(J87-I87)/I87</f>
        <v>1.0041759375077211E-2</v>
      </c>
      <c r="L87" s="234">
        <f>E87*(1+K87)</f>
        <v>0</v>
      </c>
      <c r="M87" s="235">
        <f>+L87*D87</f>
        <v>0</v>
      </c>
      <c r="N87" s="155">
        <v>0</v>
      </c>
      <c r="O87" s="156">
        <f>M87*N87</f>
        <v>0</v>
      </c>
      <c r="P87" s="154">
        <f>M87+O87</f>
        <v>0</v>
      </c>
      <c r="Q87" s="155">
        <v>0</v>
      </c>
      <c r="R87" s="157">
        <f>P87*Q87</f>
        <v>0</v>
      </c>
      <c r="S87" s="154">
        <f>P87+R87</f>
        <v>0</v>
      </c>
      <c r="T87" s="152"/>
      <c r="U87" s="152"/>
    </row>
    <row r="88" spans="1:21" ht="15">
      <c r="A88" s="179"/>
      <c r="B88" s="142" t="s">
        <v>1116</v>
      </c>
      <c r="C88" s="41"/>
      <c r="D88" s="42"/>
      <c r="E88" s="43"/>
      <c r="F88" s="44"/>
      <c r="G88" s="280"/>
      <c r="H88" s="280"/>
      <c r="I88" s="44"/>
      <c r="J88" s="44"/>
      <c r="K88" s="44"/>
      <c r="L88" s="44"/>
      <c r="M88" s="44"/>
      <c r="N88" s="44"/>
      <c r="O88" s="44"/>
      <c r="P88" s="44"/>
      <c r="Q88" s="44"/>
      <c r="R88" s="215"/>
      <c r="S88" s="44"/>
      <c r="T88" s="44"/>
      <c r="U88" s="44"/>
    </row>
    <row r="89" spans="1:21">
      <c r="A89" s="38"/>
      <c r="B89" s="80" t="s">
        <v>1117</v>
      </c>
      <c r="C89" s="38" t="s">
        <v>292</v>
      </c>
      <c r="D89" s="39"/>
      <c r="E89" s="40"/>
      <c r="F89" s="253">
        <f>+E89*D89</f>
        <v>0</v>
      </c>
      <c r="G89" s="271">
        <f>'Basis of Estimate'!$G$8</f>
        <v>43617</v>
      </c>
      <c r="H89" s="271">
        <f>'Basis of Estimate'!$E$8</f>
        <v>43800</v>
      </c>
      <c r="I89" s="232">
        <f>VLOOKUP(G89,'Cost Indices'!$R$28:$S$1262,2)</f>
        <v>176.77636123196373</v>
      </c>
      <c r="J89" s="232">
        <f>VLOOKUP(H89,'Cost Indices'!$R$28:$S$1262,2)</f>
        <v>178.55150691465684</v>
      </c>
      <c r="K89" s="233">
        <f>(J89-I89)/I89</f>
        <v>1.0041759375077211E-2</v>
      </c>
      <c r="L89" s="234">
        <f>E89*(1+K89)</f>
        <v>0</v>
      </c>
      <c r="M89" s="235">
        <f>+L89*D89</f>
        <v>0</v>
      </c>
      <c r="N89" s="155">
        <v>0</v>
      </c>
      <c r="O89" s="156">
        <f>M89*N89</f>
        <v>0</v>
      </c>
      <c r="P89" s="154">
        <f>M89+O89</f>
        <v>0</v>
      </c>
      <c r="Q89" s="155">
        <v>0</v>
      </c>
      <c r="R89" s="157">
        <f>P89*Q89</f>
        <v>0</v>
      </c>
      <c r="S89" s="154">
        <f>P89+R89</f>
        <v>0</v>
      </c>
      <c r="T89" s="152"/>
      <c r="U89" s="152"/>
    </row>
    <row r="90" spans="1:21" ht="18">
      <c r="A90" s="41"/>
      <c r="B90" s="170" t="s">
        <v>24</v>
      </c>
      <c r="C90" s="49"/>
      <c r="D90" s="51"/>
      <c r="E90" s="52"/>
      <c r="F90" s="53"/>
      <c r="G90" s="281"/>
      <c r="H90" s="281"/>
      <c r="I90" s="53"/>
      <c r="J90" s="53"/>
      <c r="K90" s="53"/>
      <c r="L90" s="53"/>
      <c r="M90" s="53"/>
      <c r="N90" s="53"/>
      <c r="O90" s="53"/>
      <c r="P90" s="53"/>
      <c r="Q90" s="53"/>
      <c r="R90" s="219"/>
      <c r="S90" s="53"/>
      <c r="T90" s="53"/>
      <c r="U90" s="53"/>
    </row>
    <row r="91" spans="1:21" ht="15.75">
      <c r="A91" s="81"/>
      <c r="B91" s="71" t="s">
        <v>313</v>
      </c>
      <c r="C91" s="50"/>
      <c r="D91" s="51"/>
      <c r="E91" s="52"/>
      <c r="F91" s="53"/>
      <c r="G91" s="281"/>
      <c r="H91" s="281"/>
      <c r="I91" s="53"/>
      <c r="J91" s="53"/>
      <c r="K91" s="53"/>
      <c r="L91" s="53"/>
      <c r="M91" s="53"/>
      <c r="N91" s="53"/>
      <c r="O91" s="53"/>
      <c r="P91" s="53"/>
      <c r="Q91" s="53"/>
      <c r="R91" s="219"/>
      <c r="S91" s="53"/>
      <c r="T91" s="53"/>
      <c r="U91" s="53"/>
    </row>
    <row r="92" spans="1:21" ht="15">
      <c r="A92" s="179"/>
      <c r="B92" s="142" t="s">
        <v>419</v>
      </c>
      <c r="C92" s="41"/>
      <c r="D92" s="48"/>
      <c r="E92" s="55"/>
      <c r="F92" s="54"/>
      <c r="G92" s="279"/>
      <c r="H92" s="279"/>
      <c r="I92" s="54"/>
      <c r="J92" s="54"/>
      <c r="K92" s="54"/>
      <c r="L92" s="54"/>
      <c r="M92" s="54"/>
      <c r="N92" s="54"/>
      <c r="O92" s="54"/>
      <c r="P92" s="54"/>
      <c r="Q92" s="54"/>
      <c r="R92" s="136"/>
      <c r="S92" s="54"/>
      <c r="T92" s="54"/>
      <c r="U92" s="54"/>
    </row>
    <row r="93" spans="1:21">
      <c r="A93" s="41"/>
      <c r="B93" s="60" t="s">
        <v>806</v>
      </c>
      <c r="C93" s="41"/>
      <c r="D93" s="48"/>
      <c r="E93" s="55"/>
      <c r="F93" s="54"/>
      <c r="G93" s="279"/>
      <c r="H93" s="279"/>
      <c r="I93" s="54"/>
      <c r="J93" s="54"/>
      <c r="K93" s="54"/>
      <c r="L93" s="54"/>
      <c r="M93" s="54"/>
      <c r="N93" s="54"/>
      <c r="O93" s="54"/>
      <c r="P93" s="54"/>
      <c r="Q93" s="54"/>
      <c r="R93" s="136"/>
      <c r="S93" s="54"/>
      <c r="T93" s="54"/>
      <c r="U93" s="54"/>
    </row>
    <row r="94" spans="1:21">
      <c r="A94" s="38"/>
      <c r="B94" s="204" t="s">
        <v>1222</v>
      </c>
      <c r="C94" s="38" t="s">
        <v>292</v>
      </c>
      <c r="D94" s="35"/>
      <c r="E94" s="36"/>
      <c r="F94" s="253">
        <f>+E94*D94</f>
        <v>0</v>
      </c>
      <c r="G94" s="271">
        <f>'Basis of Estimate'!$G$8</f>
        <v>43617</v>
      </c>
      <c r="H94" s="271">
        <f>'Basis of Estimate'!$E$8</f>
        <v>43800</v>
      </c>
      <c r="I94" s="232">
        <f>VLOOKUP(G94,'Cost Indices'!$R$28:$S$1262,2)</f>
        <v>176.77636123196373</v>
      </c>
      <c r="J94" s="232">
        <f>VLOOKUP(H94,'Cost Indices'!$R$28:$S$1262,2)</f>
        <v>178.55150691465684</v>
      </c>
      <c r="K94" s="233">
        <f>(J94-I94)/I94</f>
        <v>1.0041759375077211E-2</v>
      </c>
      <c r="L94" s="234">
        <f>E94*(1+K94)</f>
        <v>0</v>
      </c>
      <c r="M94" s="235">
        <f>+L94*D94</f>
        <v>0</v>
      </c>
      <c r="N94" s="155">
        <v>0</v>
      </c>
      <c r="O94" s="156">
        <f>M94*N94</f>
        <v>0</v>
      </c>
      <c r="P94" s="154">
        <f>M94+O94</f>
        <v>0</v>
      </c>
      <c r="Q94" s="155">
        <v>0</v>
      </c>
      <c r="R94" s="157">
        <f>P94*Q94</f>
        <v>0</v>
      </c>
      <c r="S94" s="154">
        <f>P94+R94</f>
        <v>0</v>
      </c>
      <c r="T94" s="152"/>
      <c r="U94" s="152"/>
    </row>
    <row r="95" spans="1:21">
      <c r="A95" s="41"/>
      <c r="B95" s="60" t="s">
        <v>813</v>
      </c>
      <c r="C95" s="41"/>
      <c r="D95" s="51"/>
      <c r="E95" s="52"/>
      <c r="F95" s="53"/>
      <c r="G95" s="281"/>
      <c r="H95" s="281"/>
      <c r="I95" s="53"/>
      <c r="J95" s="53"/>
      <c r="K95" s="53"/>
      <c r="L95" s="53"/>
      <c r="M95" s="53"/>
      <c r="N95" s="53"/>
      <c r="O95" s="53"/>
      <c r="P95" s="53"/>
      <c r="Q95" s="53"/>
      <c r="R95" s="219"/>
      <c r="S95" s="53"/>
      <c r="T95" s="53"/>
      <c r="U95" s="53"/>
    </row>
    <row r="96" spans="1:21">
      <c r="A96" s="38"/>
      <c r="B96" s="204" t="s">
        <v>1222</v>
      </c>
      <c r="C96" s="38" t="s">
        <v>292</v>
      </c>
      <c r="D96" s="35"/>
      <c r="E96" s="36"/>
      <c r="F96" s="253">
        <f>+E96*D96</f>
        <v>0</v>
      </c>
      <c r="G96" s="271">
        <f>'Basis of Estimate'!$G$8</f>
        <v>43617</v>
      </c>
      <c r="H96" s="271">
        <f>'Basis of Estimate'!$E$8</f>
        <v>43800</v>
      </c>
      <c r="I96" s="232">
        <f>VLOOKUP(G96,'Cost Indices'!$R$28:$S$1262,2)</f>
        <v>176.77636123196373</v>
      </c>
      <c r="J96" s="232">
        <f>VLOOKUP(H96,'Cost Indices'!$R$28:$S$1262,2)</f>
        <v>178.55150691465684</v>
      </c>
      <c r="K96" s="233">
        <f>(J96-I96)/I96</f>
        <v>1.0041759375077211E-2</v>
      </c>
      <c r="L96" s="234">
        <f>E96*(1+K96)</f>
        <v>0</v>
      </c>
      <c r="M96" s="235">
        <f>+L96*D96</f>
        <v>0</v>
      </c>
      <c r="N96" s="155">
        <v>0</v>
      </c>
      <c r="O96" s="156">
        <f>M96*N96</f>
        <v>0</v>
      </c>
      <c r="P96" s="154">
        <f>M96+O96</f>
        <v>0</v>
      </c>
      <c r="Q96" s="155">
        <v>0</v>
      </c>
      <c r="R96" s="157">
        <f>P96*Q96</f>
        <v>0</v>
      </c>
      <c r="S96" s="154">
        <f>P96+R96</f>
        <v>0</v>
      </c>
      <c r="T96" s="152"/>
      <c r="U96" s="152"/>
    </row>
    <row r="97" spans="1:21">
      <c r="A97" s="41"/>
      <c r="B97" s="60" t="s">
        <v>811</v>
      </c>
      <c r="C97" s="41"/>
      <c r="D97" s="51"/>
      <c r="E97" s="52"/>
      <c r="F97" s="53"/>
      <c r="G97" s="281"/>
      <c r="H97" s="281"/>
      <c r="I97" s="53"/>
      <c r="J97" s="53"/>
      <c r="K97" s="53"/>
      <c r="L97" s="53"/>
      <c r="M97" s="53"/>
      <c r="N97" s="53"/>
      <c r="O97" s="53"/>
      <c r="P97" s="53"/>
      <c r="Q97" s="53"/>
      <c r="R97" s="219"/>
      <c r="S97" s="53"/>
      <c r="T97" s="53"/>
      <c r="U97" s="53"/>
    </row>
    <row r="98" spans="1:21">
      <c r="A98" s="38"/>
      <c r="B98" s="204" t="s">
        <v>1222</v>
      </c>
      <c r="C98" s="38" t="s">
        <v>292</v>
      </c>
      <c r="D98" s="35"/>
      <c r="E98" s="36"/>
      <c r="F98" s="253">
        <f>+E98*D98</f>
        <v>0</v>
      </c>
      <c r="G98" s="271">
        <f>'Basis of Estimate'!$G$8</f>
        <v>43617</v>
      </c>
      <c r="H98" s="271">
        <f>'Basis of Estimate'!$E$8</f>
        <v>43800</v>
      </c>
      <c r="I98" s="232">
        <f>VLOOKUP(G98,'Cost Indices'!$R$28:$S$1262,2)</f>
        <v>176.77636123196373</v>
      </c>
      <c r="J98" s="232">
        <f>VLOOKUP(H98,'Cost Indices'!$R$28:$S$1262,2)</f>
        <v>178.55150691465684</v>
      </c>
      <c r="K98" s="233">
        <f>(J98-I98)/I98</f>
        <v>1.0041759375077211E-2</v>
      </c>
      <c r="L98" s="234">
        <f>E98*(1+K98)</f>
        <v>0</v>
      </c>
      <c r="M98" s="235">
        <f>+L98*D98</f>
        <v>0</v>
      </c>
      <c r="N98" s="155">
        <v>0</v>
      </c>
      <c r="O98" s="156">
        <f>M98*N98</f>
        <v>0</v>
      </c>
      <c r="P98" s="154">
        <f>M98+O98</f>
        <v>0</v>
      </c>
      <c r="Q98" s="155">
        <v>0</v>
      </c>
      <c r="R98" s="157">
        <f>P98*Q98</f>
        <v>0</v>
      </c>
      <c r="S98" s="154">
        <f>P98+R98</f>
        <v>0</v>
      </c>
      <c r="T98" s="152"/>
      <c r="U98" s="152"/>
    </row>
    <row r="99" spans="1:21">
      <c r="A99" s="41"/>
      <c r="B99" s="60" t="s">
        <v>478</v>
      </c>
      <c r="C99" s="41"/>
      <c r="D99" s="51"/>
      <c r="E99" s="52"/>
      <c r="F99" s="53"/>
      <c r="G99" s="281"/>
      <c r="H99" s="281"/>
      <c r="I99" s="53"/>
      <c r="J99" s="53"/>
      <c r="K99" s="53"/>
      <c r="L99" s="53"/>
      <c r="M99" s="53"/>
      <c r="N99" s="53"/>
      <c r="O99" s="53"/>
      <c r="P99" s="53"/>
      <c r="Q99" s="53"/>
      <c r="R99" s="219"/>
      <c r="S99" s="53"/>
      <c r="T99" s="53"/>
      <c r="U99" s="53"/>
    </row>
    <row r="100" spans="1:21">
      <c r="A100" s="38"/>
      <c r="B100" s="204" t="s">
        <v>1222</v>
      </c>
      <c r="C100" s="38" t="s">
        <v>292</v>
      </c>
      <c r="D100" s="35"/>
      <c r="E100" s="36"/>
      <c r="F100" s="253">
        <f>+E100*D100</f>
        <v>0</v>
      </c>
      <c r="G100" s="271">
        <f>'Basis of Estimate'!$G$8</f>
        <v>43617</v>
      </c>
      <c r="H100" s="271">
        <f>'Basis of Estimate'!$E$8</f>
        <v>43800</v>
      </c>
      <c r="I100" s="232">
        <f>VLOOKUP(G100,'Cost Indices'!$R$28:$S$1262,2)</f>
        <v>176.77636123196373</v>
      </c>
      <c r="J100" s="232">
        <f>VLOOKUP(H100,'Cost Indices'!$R$28:$S$1262,2)</f>
        <v>178.55150691465684</v>
      </c>
      <c r="K100" s="233">
        <f>(J100-I100)/I100</f>
        <v>1.0041759375077211E-2</v>
      </c>
      <c r="L100" s="234">
        <f>E100*(1+K100)</f>
        <v>0</v>
      </c>
      <c r="M100" s="235">
        <f>+L100*D100</f>
        <v>0</v>
      </c>
      <c r="N100" s="155">
        <v>0</v>
      </c>
      <c r="O100" s="156">
        <f>M100*N100</f>
        <v>0</v>
      </c>
      <c r="P100" s="154">
        <f>M100+O100</f>
        <v>0</v>
      </c>
      <c r="Q100" s="155">
        <v>0</v>
      </c>
      <c r="R100" s="157">
        <f>P100*Q100</f>
        <v>0</v>
      </c>
      <c r="S100" s="154">
        <f>P100+R100</f>
        <v>0</v>
      </c>
      <c r="T100" s="152"/>
      <c r="U100" s="152"/>
    </row>
    <row r="101" spans="1:21">
      <c r="A101" s="41"/>
      <c r="B101" s="60" t="s">
        <v>482</v>
      </c>
      <c r="C101" s="41"/>
      <c r="D101" s="51"/>
      <c r="E101" s="52"/>
      <c r="F101" s="53"/>
      <c r="G101" s="281"/>
      <c r="H101" s="281"/>
      <c r="I101" s="53"/>
      <c r="J101" s="53"/>
      <c r="K101" s="53"/>
      <c r="L101" s="53"/>
      <c r="M101" s="53"/>
      <c r="N101" s="53"/>
      <c r="O101" s="53"/>
      <c r="P101" s="53"/>
      <c r="Q101" s="53"/>
      <c r="R101" s="219"/>
      <c r="S101" s="53"/>
      <c r="T101" s="53"/>
      <c r="U101" s="53"/>
    </row>
    <row r="102" spans="1:21">
      <c r="A102" s="38"/>
      <c r="B102" s="204" t="s">
        <v>1222</v>
      </c>
      <c r="C102" s="38" t="s">
        <v>292</v>
      </c>
      <c r="D102" s="35"/>
      <c r="E102" s="36"/>
      <c r="F102" s="253">
        <f>+E102*D102</f>
        <v>0</v>
      </c>
      <c r="G102" s="271">
        <f>'Basis of Estimate'!$G$8</f>
        <v>43617</v>
      </c>
      <c r="H102" s="271">
        <f>'Basis of Estimate'!$E$8</f>
        <v>43800</v>
      </c>
      <c r="I102" s="232">
        <f>VLOOKUP(G102,'Cost Indices'!$R$28:$S$1262,2)</f>
        <v>176.77636123196373</v>
      </c>
      <c r="J102" s="232">
        <f>VLOOKUP(H102,'Cost Indices'!$R$28:$S$1262,2)</f>
        <v>178.55150691465684</v>
      </c>
      <c r="K102" s="233">
        <f>(J102-I102)/I102</f>
        <v>1.0041759375077211E-2</v>
      </c>
      <c r="L102" s="234">
        <f>E102*(1+K102)</f>
        <v>0</v>
      </c>
      <c r="M102" s="235">
        <f>+L102*D102</f>
        <v>0</v>
      </c>
      <c r="N102" s="155">
        <v>0</v>
      </c>
      <c r="O102" s="156">
        <f>M102*N102</f>
        <v>0</v>
      </c>
      <c r="P102" s="154">
        <f>M102+O102</f>
        <v>0</v>
      </c>
      <c r="Q102" s="155">
        <v>0</v>
      </c>
      <c r="R102" s="157">
        <f>P102*Q102</f>
        <v>0</v>
      </c>
      <c r="S102" s="154">
        <f>P102+R102</f>
        <v>0</v>
      </c>
      <c r="T102" s="152"/>
      <c r="U102" s="152"/>
    </row>
    <row r="103" spans="1:21">
      <c r="A103" s="41"/>
      <c r="B103" s="60" t="s">
        <v>426</v>
      </c>
      <c r="C103" s="41"/>
      <c r="D103" s="51"/>
      <c r="E103" s="52"/>
      <c r="F103" s="53"/>
      <c r="G103" s="281"/>
      <c r="H103" s="281"/>
      <c r="I103" s="53"/>
      <c r="J103" s="53"/>
      <c r="K103" s="53"/>
      <c r="L103" s="53"/>
      <c r="M103" s="53"/>
      <c r="N103" s="53"/>
      <c r="O103" s="53"/>
      <c r="P103" s="53"/>
      <c r="Q103" s="53"/>
      <c r="R103" s="219"/>
      <c r="S103" s="53"/>
      <c r="T103" s="53"/>
      <c r="U103" s="53"/>
    </row>
    <row r="104" spans="1:21">
      <c r="A104" s="38"/>
      <c r="B104" s="204" t="s">
        <v>1222</v>
      </c>
      <c r="C104" s="38" t="s">
        <v>292</v>
      </c>
      <c r="D104" s="35"/>
      <c r="E104" s="36"/>
      <c r="F104" s="253">
        <f>+E104*D104</f>
        <v>0</v>
      </c>
      <c r="G104" s="271">
        <f>'Basis of Estimate'!$G$8</f>
        <v>43617</v>
      </c>
      <c r="H104" s="271">
        <f>'Basis of Estimate'!$E$8</f>
        <v>43800</v>
      </c>
      <c r="I104" s="232">
        <f>VLOOKUP(G104,'Cost Indices'!$R$28:$S$1262,2)</f>
        <v>176.77636123196373</v>
      </c>
      <c r="J104" s="232">
        <f>VLOOKUP(H104,'Cost Indices'!$R$28:$S$1262,2)</f>
        <v>178.55150691465684</v>
      </c>
      <c r="K104" s="233">
        <f>(J104-I104)/I104</f>
        <v>1.0041759375077211E-2</v>
      </c>
      <c r="L104" s="234">
        <f>E104*(1+K104)</f>
        <v>0</v>
      </c>
      <c r="M104" s="235">
        <f>+L104*D104</f>
        <v>0</v>
      </c>
      <c r="N104" s="155">
        <v>0</v>
      </c>
      <c r="O104" s="156">
        <f>M104*N104</f>
        <v>0</v>
      </c>
      <c r="P104" s="154">
        <f>M104+O104</f>
        <v>0</v>
      </c>
      <c r="Q104" s="155">
        <v>0</v>
      </c>
      <c r="R104" s="157">
        <f>P104*Q104</f>
        <v>0</v>
      </c>
      <c r="S104" s="154">
        <f>P104+R104</f>
        <v>0</v>
      </c>
      <c r="T104" s="152"/>
      <c r="U104" s="152"/>
    </row>
    <row r="105" spans="1:21">
      <c r="A105" s="41"/>
      <c r="B105" s="60" t="s">
        <v>483</v>
      </c>
      <c r="C105" s="41"/>
      <c r="D105" s="51"/>
      <c r="E105" s="52"/>
      <c r="F105" s="53"/>
      <c r="G105" s="281"/>
      <c r="H105" s="281"/>
      <c r="I105" s="53"/>
      <c r="J105" s="53"/>
      <c r="K105" s="53"/>
      <c r="L105" s="53"/>
      <c r="M105" s="53"/>
      <c r="N105" s="53"/>
      <c r="O105" s="53"/>
      <c r="P105" s="53"/>
      <c r="Q105" s="53"/>
      <c r="R105" s="219"/>
      <c r="S105" s="53"/>
      <c r="T105" s="53"/>
      <c r="U105" s="53"/>
    </row>
    <row r="106" spans="1:21">
      <c r="A106" s="38"/>
      <c r="B106" s="204" t="s">
        <v>1222</v>
      </c>
      <c r="C106" s="38" t="s">
        <v>292</v>
      </c>
      <c r="D106" s="35"/>
      <c r="E106" s="36"/>
      <c r="F106" s="253">
        <f>+E106*D106</f>
        <v>0</v>
      </c>
      <c r="G106" s="271">
        <f>'Basis of Estimate'!$G$8</f>
        <v>43617</v>
      </c>
      <c r="H106" s="271">
        <f>'Basis of Estimate'!$E$8</f>
        <v>43800</v>
      </c>
      <c r="I106" s="232">
        <f>VLOOKUP(G106,'Cost Indices'!$R$28:$S$1262,2)</f>
        <v>176.77636123196373</v>
      </c>
      <c r="J106" s="232">
        <f>VLOOKUP(H106,'Cost Indices'!$R$28:$S$1262,2)</f>
        <v>178.55150691465684</v>
      </c>
      <c r="K106" s="233">
        <f>(J106-I106)/I106</f>
        <v>1.0041759375077211E-2</v>
      </c>
      <c r="L106" s="234">
        <f>E106*(1+K106)</f>
        <v>0</v>
      </c>
      <c r="M106" s="235">
        <f>+L106*D106</f>
        <v>0</v>
      </c>
      <c r="N106" s="155">
        <v>0</v>
      </c>
      <c r="O106" s="156">
        <f>M106*N106</f>
        <v>0</v>
      </c>
      <c r="P106" s="154">
        <f>M106+O106</f>
        <v>0</v>
      </c>
      <c r="Q106" s="155">
        <v>0</v>
      </c>
      <c r="R106" s="157">
        <f>P106*Q106</f>
        <v>0</v>
      </c>
      <c r="S106" s="154">
        <f>P106+R106</f>
        <v>0</v>
      </c>
      <c r="T106" s="152"/>
      <c r="U106" s="152"/>
    </row>
    <row r="107" spans="1:21" ht="18">
      <c r="A107" s="230">
        <v>4</v>
      </c>
      <c r="B107" s="161" t="str">
        <f>B7</f>
        <v>DN??? SEWER PRESSURE MAIN</v>
      </c>
      <c r="C107" s="759" t="s">
        <v>242</v>
      </c>
      <c r="D107" s="759"/>
      <c r="E107" s="759"/>
      <c r="F107" s="248">
        <f>SUM(F8:F106)</f>
        <v>0</v>
      </c>
      <c r="G107" s="273"/>
      <c r="H107" s="273"/>
      <c r="I107" s="162"/>
      <c r="J107" s="162"/>
      <c r="K107" s="162"/>
      <c r="L107" s="162"/>
      <c r="M107" s="248">
        <f>SUM(M8:M106)</f>
        <v>0</v>
      </c>
      <c r="N107" s="162"/>
      <c r="O107" s="248">
        <f>SUM(O8:O106)</f>
        <v>0</v>
      </c>
      <c r="P107" s="248">
        <f>SUM(P8:P106)</f>
        <v>0</v>
      </c>
      <c r="Q107" s="162"/>
      <c r="R107" s="248">
        <f>SUM(R8:R106)</f>
        <v>0</v>
      </c>
      <c r="S107" s="248">
        <f>SUM(S8:S106)</f>
        <v>0</v>
      </c>
      <c r="T107" s="162"/>
      <c r="U107" s="162"/>
    </row>
  </sheetData>
  <mergeCells count="7">
    <mergeCell ref="G1:U1"/>
    <mergeCell ref="A1:F1"/>
    <mergeCell ref="G5:M5"/>
    <mergeCell ref="A4:F4"/>
    <mergeCell ref="C107:E107"/>
    <mergeCell ref="A2:F2"/>
    <mergeCell ref="A3:F3"/>
  </mergeCells>
  <phoneticPr fontId="0" type="noConversion"/>
  <printOptions horizontalCentered="1"/>
  <pageMargins left="0.19685039370078741" right="0.19685039370078741" top="0.39370078740157483" bottom="0.59055118110236227" header="0.19685039370078741" footer="0.19685039370078741"/>
  <pageSetup paperSize="9" scale="45" fitToHeight="0" orientation="landscape" verticalDpi="300" r:id="rId1"/>
  <headerFooter alignWithMargins="0">
    <oddFooter>&amp;L&amp;8&amp;Z&amp;F&amp;R&amp;8&amp;D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146"/>
  <sheetViews>
    <sheetView view="pageBreakPreview" zoomScale="75" zoomScaleNormal="75" workbookViewId="0">
      <selection sqref="A1:F1"/>
    </sheetView>
  </sheetViews>
  <sheetFormatPr defaultRowHeight="12.75"/>
  <cols>
    <col min="2" max="2" width="64.42578125" customWidth="1"/>
    <col min="3" max="3" width="10.5703125" customWidth="1"/>
    <col min="4" max="4" width="13.7109375" customWidth="1"/>
    <col min="5" max="5" width="11.42578125" customWidth="1"/>
    <col min="6" max="6" width="14.140625" customWidth="1"/>
    <col min="7" max="7" width="11.7109375" style="242" bestFit="1" customWidth="1"/>
    <col min="8" max="8" width="14.28515625" style="242" bestFit="1" customWidth="1"/>
    <col min="9" max="9" width="12.140625" bestFit="1" customWidth="1"/>
    <col min="10" max="10" width="16.85546875" customWidth="1"/>
    <col min="11" max="11" width="12.28515625" customWidth="1"/>
    <col min="12" max="13" width="16.85546875" customWidth="1"/>
    <col min="14" max="15" width="13.140625" customWidth="1"/>
    <col min="16" max="16" width="13.28515625" bestFit="1" customWidth="1"/>
    <col min="17" max="17" width="19.7109375" style="307" bestFit="1" customWidth="1"/>
    <col min="18" max="18" width="19.42578125" style="212" bestFit="1" customWidth="1"/>
    <col min="19" max="19" width="11.28515625" customWidth="1"/>
    <col min="20" max="20" width="18" bestFit="1" customWidth="1"/>
    <col min="21" max="21" width="22.28515625" bestFit="1" customWidth="1"/>
  </cols>
  <sheetData>
    <row r="1" spans="1:21" ht="18">
      <c r="A1" s="710" t="s">
        <v>642</v>
      </c>
      <c r="B1" s="710"/>
      <c r="C1" s="710"/>
      <c r="D1" s="710"/>
      <c r="E1" s="710"/>
      <c r="F1" s="710"/>
      <c r="G1" s="762" t="s">
        <v>1074</v>
      </c>
      <c r="H1" s="762"/>
      <c r="I1" s="762"/>
      <c r="J1" s="762"/>
      <c r="K1" s="762"/>
      <c r="L1" s="762"/>
      <c r="M1" s="762"/>
      <c r="N1" s="762"/>
      <c r="O1" s="762"/>
      <c r="P1" s="762"/>
      <c r="Q1" s="762"/>
      <c r="R1" s="762"/>
      <c r="S1" s="762"/>
      <c r="T1" s="762"/>
      <c r="U1" s="762"/>
    </row>
    <row r="2" spans="1:21" ht="18">
      <c r="A2" s="760" t="s">
        <v>18</v>
      </c>
      <c r="B2" s="760"/>
      <c r="C2" s="760"/>
      <c r="D2" s="760"/>
      <c r="E2" s="760"/>
      <c r="F2" s="760"/>
    </row>
    <row r="3" spans="1:21" ht="18" customHeight="1">
      <c r="A3" s="765" t="s">
        <v>1019</v>
      </c>
      <c r="B3" s="765"/>
      <c r="C3" s="765"/>
      <c r="D3" s="765"/>
      <c r="E3" s="765"/>
      <c r="F3" s="765"/>
    </row>
    <row r="4" spans="1:21" ht="34.5" customHeight="1">
      <c r="A4" s="763" t="str">
        <f>SUMMARY!$A$4</f>
        <v>PUMPING STATION TYPE XX, OVERFLOW STORAGE, PRESSURE MAIN, GRAVITY SEWER, VACUUM SEWER &amp; VACUUM PUMP STATION</v>
      </c>
      <c r="B4" s="764"/>
      <c r="C4" s="764"/>
      <c r="D4" s="764"/>
      <c r="E4" s="764"/>
      <c r="F4" s="764"/>
    </row>
    <row r="5" spans="1:21" ht="39" customHeight="1">
      <c r="A5" s="214"/>
      <c r="B5" s="214"/>
      <c r="C5" s="214"/>
      <c r="D5" s="214"/>
      <c r="E5" s="214"/>
      <c r="F5" s="214"/>
      <c r="G5" s="756" t="s">
        <v>536</v>
      </c>
      <c r="H5" s="757"/>
      <c r="I5" s="757"/>
      <c r="J5" s="757"/>
      <c r="K5" s="757"/>
      <c r="L5" s="757"/>
      <c r="M5" s="758"/>
    </row>
    <row r="6" spans="1:21" ht="25.5">
      <c r="A6" s="10" t="s">
        <v>633</v>
      </c>
      <c r="B6" s="57" t="s">
        <v>634</v>
      </c>
      <c r="C6" s="372" t="s">
        <v>327</v>
      </c>
      <c r="D6" s="11" t="s">
        <v>754</v>
      </c>
      <c r="E6" s="12" t="s">
        <v>755</v>
      </c>
      <c r="F6" s="163" t="s">
        <v>756</v>
      </c>
      <c r="G6" s="268" t="s">
        <v>537</v>
      </c>
      <c r="H6" s="268" t="s">
        <v>538</v>
      </c>
      <c r="I6" s="268" t="s">
        <v>539</v>
      </c>
      <c r="J6" s="243" t="s">
        <v>540</v>
      </c>
      <c r="K6" s="243" t="s">
        <v>541</v>
      </c>
      <c r="L6" s="243" t="s">
        <v>542</v>
      </c>
      <c r="M6" s="243" t="s">
        <v>543</v>
      </c>
      <c r="N6" s="243" t="s">
        <v>380</v>
      </c>
      <c r="O6" s="135" t="s">
        <v>381</v>
      </c>
      <c r="P6" s="135" t="s">
        <v>382</v>
      </c>
      <c r="Q6" s="135" t="s">
        <v>383</v>
      </c>
      <c r="R6" s="54" t="s">
        <v>740</v>
      </c>
      <c r="S6" s="136" t="s">
        <v>741</v>
      </c>
      <c r="T6" s="48" t="s">
        <v>742</v>
      </c>
      <c r="U6" s="54" t="s">
        <v>743</v>
      </c>
    </row>
    <row r="7" spans="1:21" ht="18">
      <c r="A7" s="254">
        <v>5</v>
      </c>
      <c r="B7" s="369" t="s">
        <v>481</v>
      </c>
      <c r="C7" s="225"/>
      <c r="D7" s="226"/>
      <c r="E7" s="227"/>
      <c r="F7" s="228"/>
      <c r="G7" s="276"/>
      <c r="H7" s="276"/>
      <c r="I7" s="228"/>
      <c r="J7" s="228"/>
      <c r="K7" s="228"/>
      <c r="L7" s="228"/>
      <c r="M7" s="228"/>
      <c r="N7" s="153"/>
      <c r="O7" s="153"/>
      <c r="P7" s="153"/>
      <c r="Q7" s="153"/>
      <c r="R7" s="229"/>
      <c r="S7" s="153"/>
      <c r="T7" s="153"/>
      <c r="U7" s="153"/>
    </row>
    <row r="8" spans="1:21" ht="18">
      <c r="A8" s="82"/>
      <c r="B8" s="170" t="s">
        <v>639</v>
      </c>
      <c r="C8" s="49"/>
      <c r="D8" s="42"/>
      <c r="E8" s="43"/>
      <c r="F8" s="44"/>
      <c r="G8" s="280"/>
      <c r="H8" s="280"/>
      <c r="I8" s="44"/>
      <c r="J8" s="44"/>
      <c r="K8" s="44"/>
      <c r="L8" s="44"/>
      <c r="M8" s="44"/>
      <c r="N8" s="44"/>
      <c r="O8" s="44"/>
      <c r="P8" s="44"/>
      <c r="Q8" s="306"/>
      <c r="R8" s="215"/>
      <c r="S8" s="44"/>
      <c r="T8" s="44"/>
      <c r="U8" s="44"/>
    </row>
    <row r="9" spans="1:21" ht="78.75">
      <c r="A9" s="82"/>
      <c r="B9" s="216" t="s">
        <v>804</v>
      </c>
      <c r="C9" s="48"/>
      <c r="D9" s="42"/>
      <c r="E9" s="43"/>
      <c r="F9" s="44"/>
      <c r="G9" s="280"/>
      <c r="H9" s="280"/>
      <c r="I9" s="44"/>
      <c r="J9" s="44"/>
      <c r="K9" s="44"/>
      <c r="L9" s="44"/>
      <c r="M9" s="44"/>
      <c r="N9" s="44"/>
      <c r="O9" s="44"/>
      <c r="P9" s="44"/>
      <c r="Q9" s="306"/>
      <c r="R9" s="215"/>
      <c r="S9" s="44"/>
      <c r="T9" s="44"/>
      <c r="U9" s="44"/>
    </row>
    <row r="10" spans="1:21" ht="15">
      <c r="A10" s="179"/>
      <c r="B10" s="142" t="s">
        <v>808</v>
      </c>
      <c r="C10" s="41"/>
      <c r="D10" s="42"/>
      <c r="E10" s="43"/>
      <c r="F10" s="44"/>
      <c r="G10" s="280"/>
      <c r="H10" s="280"/>
      <c r="I10" s="44"/>
      <c r="J10" s="44"/>
      <c r="K10" s="44"/>
      <c r="L10" s="44"/>
      <c r="M10" s="44"/>
      <c r="N10" s="44"/>
      <c r="O10" s="44"/>
      <c r="P10" s="44"/>
      <c r="Q10" s="306"/>
      <c r="R10" s="215"/>
      <c r="S10" s="44"/>
      <c r="T10" s="44"/>
      <c r="U10" s="44"/>
    </row>
    <row r="11" spans="1:21">
      <c r="A11" s="41"/>
      <c r="B11" s="204" t="s">
        <v>1222</v>
      </c>
      <c r="C11" s="41"/>
      <c r="D11" s="42"/>
      <c r="E11" s="43"/>
      <c r="F11" s="44"/>
      <c r="G11" s="280"/>
      <c r="H11" s="280"/>
      <c r="I11" s="44"/>
      <c r="J11" s="44"/>
      <c r="K11" s="44"/>
      <c r="L11" s="44"/>
      <c r="M11" s="44"/>
      <c r="N11" s="44"/>
      <c r="O11" s="44"/>
      <c r="P11" s="44"/>
      <c r="Q11" s="306"/>
      <c r="R11" s="215"/>
      <c r="S11" s="44"/>
      <c r="T11" s="44"/>
      <c r="U11" s="44"/>
    </row>
    <row r="12" spans="1:21">
      <c r="A12" s="38"/>
      <c r="B12" s="60" t="s">
        <v>428</v>
      </c>
      <c r="C12" s="38" t="s">
        <v>292</v>
      </c>
      <c r="D12" s="39"/>
      <c r="E12" s="40"/>
      <c r="F12" s="22">
        <f>D12*E12</f>
        <v>0</v>
      </c>
      <c r="G12" s="271">
        <f>'Basis of Estimate'!$G$8</f>
        <v>43617</v>
      </c>
      <c r="H12" s="271">
        <f>'Basis of Estimate'!$E$8</f>
        <v>43800</v>
      </c>
      <c r="I12" s="232">
        <f>VLOOKUP(G12,'Cost Indices'!$R$28:$S$1262,2)</f>
        <v>176.77636123196373</v>
      </c>
      <c r="J12" s="232">
        <f>VLOOKUP(H12,'Cost Indices'!$R$28:$S$1262,2)</f>
        <v>178.55150691465684</v>
      </c>
      <c r="K12" s="233">
        <f>(J12-I12)/I12</f>
        <v>1.0041759375077211E-2</v>
      </c>
      <c r="L12" s="234">
        <f>E12*(1+K12)</f>
        <v>0</v>
      </c>
      <c r="M12" s="235">
        <f>+L12*D12</f>
        <v>0</v>
      </c>
      <c r="N12" s="155">
        <v>0</v>
      </c>
      <c r="O12" s="156">
        <f>M12*N12</f>
        <v>0</v>
      </c>
      <c r="P12" s="154">
        <f>M12+O12</f>
        <v>0</v>
      </c>
      <c r="Q12" s="155">
        <v>0</v>
      </c>
      <c r="R12" s="157">
        <f>P12*Q12</f>
        <v>0</v>
      </c>
      <c r="S12" s="154">
        <f>P12+R12</f>
        <v>0</v>
      </c>
      <c r="T12" s="152"/>
      <c r="U12" s="152"/>
    </row>
    <row r="13" spans="1:21">
      <c r="A13" s="38"/>
      <c r="B13" s="60" t="s">
        <v>485</v>
      </c>
      <c r="C13" s="38" t="s">
        <v>292</v>
      </c>
      <c r="D13" s="39"/>
      <c r="E13" s="40"/>
      <c r="F13" s="22">
        <f>D13*E13</f>
        <v>0</v>
      </c>
      <c r="G13" s="271">
        <f>'Basis of Estimate'!$G$8</f>
        <v>43617</v>
      </c>
      <c r="H13" s="271">
        <f>'Basis of Estimate'!$E$8</f>
        <v>43800</v>
      </c>
      <c r="I13" s="232">
        <f>VLOOKUP(G13,'Cost Indices'!$R$28:$S$1262,2)</f>
        <v>176.77636123196373</v>
      </c>
      <c r="J13" s="232">
        <f>VLOOKUP(H13,'Cost Indices'!$R$28:$S$1262,2)</f>
        <v>178.55150691465684</v>
      </c>
      <c r="K13" s="233">
        <f>(J13-I13)/I13</f>
        <v>1.0041759375077211E-2</v>
      </c>
      <c r="L13" s="234">
        <f>E13*(1+K13)</f>
        <v>0</v>
      </c>
      <c r="M13" s="235">
        <f>+L13*D13</f>
        <v>0</v>
      </c>
      <c r="N13" s="155">
        <v>0</v>
      </c>
      <c r="O13" s="156">
        <f>M13*N13</f>
        <v>0</v>
      </c>
      <c r="P13" s="154">
        <f>M13+O13</f>
        <v>0</v>
      </c>
      <c r="Q13" s="155">
        <v>0</v>
      </c>
      <c r="R13" s="157">
        <f>P13*Q13</f>
        <v>0</v>
      </c>
      <c r="S13" s="154">
        <f>P13+R13</f>
        <v>0</v>
      </c>
      <c r="T13" s="152"/>
      <c r="U13" s="152"/>
    </row>
    <row r="14" spans="1:21">
      <c r="A14" s="38"/>
      <c r="B14" s="60" t="s">
        <v>800</v>
      </c>
      <c r="C14" s="38" t="s">
        <v>292</v>
      </c>
      <c r="D14" s="39"/>
      <c r="E14" s="40"/>
      <c r="F14" s="22">
        <f>D14*E14</f>
        <v>0</v>
      </c>
      <c r="G14" s="271">
        <f>'Basis of Estimate'!$G$8</f>
        <v>43617</v>
      </c>
      <c r="H14" s="271">
        <f>'Basis of Estimate'!$E$8</f>
        <v>43800</v>
      </c>
      <c r="I14" s="232">
        <f>VLOOKUP(G14,'Cost Indices'!$R$28:$S$1262,2)</f>
        <v>176.77636123196373</v>
      </c>
      <c r="J14" s="232">
        <f>VLOOKUP(H14,'Cost Indices'!$R$28:$S$1262,2)</f>
        <v>178.55150691465684</v>
      </c>
      <c r="K14" s="233">
        <f>(J14-I14)/I14</f>
        <v>1.0041759375077211E-2</v>
      </c>
      <c r="L14" s="234">
        <f>E14*(1+K14)</f>
        <v>0</v>
      </c>
      <c r="M14" s="235">
        <f>+L14*D14</f>
        <v>0</v>
      </c>
      <c r="N14" s="155">
        <v>0</v>
      </c>
      <c r="O14" s="156">
        <f>M14*N14</f>
        <v>0</v>
      </c>
      <c r="P14" s="154">
        <f>M14+O14</f>
        <v>0</v>
      </c>
      <c r="Q14" s="155">
        <v>0</v>
      </c>
      <c r="R14" s="157">
        <f>P14*Q14</f>
        <v>0</v>
      </c>
      <c r="S14" s="154">
        <f>P14+R14</f>
        <v>0</v>
      </c>
      <c r="T14" s="152"/>
      <c r="U14" s="152"/>
    </row>
    <row r="15" spans="1:21">
      <c r="A15" s="38"/>
      <c r="B15" s="60" t="s">
        <v>801</v>
      </c>
      <c r="C15" s="38" t="s">
        <v>292</v>
      </c>
      <c r="D15" s="39"/>
      <c r="E15" s="40"/>
      <c r="F15" s="22">
        <f>D15*E15</f>
        <v>0</v>
      </c>
      <c r="G15" s="271">
        <f>'Basis of Estimate'!$G$8</f>
        <v>43617</v>
      </c>
      <c r="H15" s="271">
        <f>'Basis of Estimate'!$E$8</f>
        <v>43800</v>
      </c>
      <c r="I15" s="232">
        <f>VLOOKUP(G15,'Cost Indices'!$R$28:$S$1262,2)</f>
        <v>176.77636123196373</v>
      </c>
      <c r="J15" s="232">
        <f>VLOOKUP(H15,'Cost Indices'!$R$28:$S$1262,2)</f>
        <v>178.55150691465684</v>
      </c>
      <c r="K15" s="233">
        <f>(J15-I15)/I15</f>
        <v>1.0041759375077211E-2</v>
      </c>
      <c r="L15" s="234">
        <f>E15*(1+K15)</f>
        <v>0</v>
      </c>
      <c r="M15" s="235">
        <f>+L15*D15</f>
        <v>0</v>
      </c>
      <c r="N15" s="155">
        <v>0</v>
      </c>
      <c r="O15" s="156">
        <f>M15*N15</f>
        <v>0</v>
      </c>
      <c r="P15" s="154">
        <f>M15+O15</f>
        <v>0</v>
      </c>
      <c r="Q15" s="155">
        <v>0</v>
      </c>
      <c r="R15" s="157">
        <f>P15*Q15</f>
        <v>0</v>
      </c>
      <c r="S15" s="154">
        <f>P15+R15</f>
        <v>0</v>
      </c>
      <c r="T15" s="152"/>
      <c r="U15" s="152"/>
    </row>
    <row r="16" spans="1:21" ht="15">
      <c r="A16" s="179"/>
      <c r="B16" s="142" t="s">
        <v>809</v>
      </c>
      <c r="C16" s="41"/>
      <c r="D16" s="42"/>
      <c r="E16" s="43"/>
      <c r="F16" s="44"/>
      <c r="G16" s="280"/>
      <c r="H16" s="280"/>
      <c r="I16" s="44"/>
      <c r="J16" s="44"/>
      <c r="K16" s="44"/>
      <c r="L16" s="44"/>
      <c r="M16" s="44"/>
      <c r="N16" s="44"/>
      <c r="O16" s="44"/>
      <c r="P16" s="44"/>
      <c r="Q16" s="306"/>
      <c r="R16" s="215"/>
      <c r="S16" s="44"/>
      <c r="T16" s="44"/>
      <c r="U16" s="44"/>
    </row>
    <row r="17" spans="1:21">
      <c r="A17" s="41"/>
      <c r="B17" s="204" t="s">
        <v>1222</v>
      </c>
      <c r="C17" s="41"/>
      <c r="D17" s="42"/>
      <c r="E17" s="43"/>
      <c r="F17" s="44"/>
      <c r="G17" s="280"/>
      <c r="H17" s="280"/>
      <c r="I17" s="44"/>
      <c r="J17" s="44"/>
      <c r="K17" s="44"/>
      <c r="L17" s="44"/>
      <c r="M17" s="44"/>
      <c r="N17" s="44"/>
      <c r="O17" s="44"/>
      <c r="P17" s="44"/>
      <c r="Q17" s="306"/>
      <c r="R17" s="215"/>
      <c r="S17" s="44"/>
      <c r="T17" s="44"/>
      <c r="U17" s="44"/>
    </row>
    <row r="18" spans="1:21">
      <c r="A18" s="38"/>
      <c r="B18" s="60" t="s">
        <v>428</v>
      </c>
      <c r="C18" s="38" t="s">
        <v>292</v>
      </c>
      <c r="D18" s="39"/>
      <c r="E18" s="40"/>
      <c r="F18" s="22">
        <f>D18*E18</f>
        <v>0</v>
      </c>
      <c r="G18" s="271">
        <f>'Basis of Estimate'!$G$8</f>
        <v>43617</v>
      </c>
      <c r="H18" s="271">
        <f>'Basis of Estimate'!$E$8</f>
        <v>43800</v>
      </c>
      <c r="I18" s="232">
        <f>VLOOKUP(G18,'Cost Indices'!$R$28:$S$1262,2)</f>
        <v>176.77636123196373</v>
      </c>
      <c r="J18" s="232">
        <f>VLOOKUP(H18,'Cost Indices'!$R$28:$S$1262,2)</f>
        <v>178.55150691465684</v>
      </c>
      <c r="K18" s="233">
        <f>(J18-I18)/I18</f>
        <v>1.0041759375077211E-2</v>
      </c>
      <c r="L18" s="234">
        <f>E18*(1+K18)</f>
        <v>0</v>
      </c>
      <c r="M18" s="235">
        <f>+L18*D18</f>
        <v>0</v>
      </c>
      <c r="N18" s="155">
        <v>0</v>
      </c>
      <c r="O18" s="156">
        <f>M18*N18</f>
        <v>0</v>
      </c>
      <c r="P18" s="154">
        <f>M18+O18</f>
        <v>0</v>
      </c>
      <c r="Q18" s="155">
        <v>0</v>
      </c>
      <c r="R18" s="157">
        <f>P18*Q18</f>
        <v>0</v>
      </c>
      <c r="S18" s="154">
        <f>P18+R18</f>
        <v>0</v>
      </c>
      <c r="T18" s="152"/>
      <c r="U18" s="152"/>
    </row>
    <row r="19" spans="1:21">
      <c r="A19" s="38"/>
      <c r="B19" s="60" t="s">
        <v>485</v>
      </c>
      <c r="C19" s="38" t="s">
        <v>292</v>
      </c>
      <c r="D19" s="39"/>
      <c r="E19" s="40"/>
      <c r="F19" s="22">
        <f>D19*E19</f>
        <v>0</v>
      </c>
      <c r="G19" s="271">
        <f>'Basis of Estimate'!$G$8</f>
        <v>43617</v>
      </c>
      <c r="H19" s="271">
        <f>'Basis of Estimate'!$E$8</f>
        <v>43800</v>
      </c>
      <c r="I19" s="232">
        <f>VLOOKUP(G19,'Cost Indices'!$R$28:$S$1262,2)</f>
        <v>176.77636123196373</v>
      </c>
      <c r="J19" s="232">
        <f>VLOOKUP(H19,'Cost Indices'!$R$28:$S$1262,2)</f>
        <v>178.55150691465684</v>
      </c>
      <c r="K19" s="233">
        <f>(J19-I19)/I19</f>
        <v>1.0041759375077211E-2</v>
      </c>
      <c r="L19" s="234">
        <f>E19*(1+K19)</f>
        <v>0</v>
      </c>
      <c r="M19" s="235">
        <f>+L19*D19</f>
        <v>0</v>
      </c>
      <c r="N19" s="155">
        <v>0</v>
      </c>
      <c r="O19" s="156">
        <f>M19*N19</f>
        <v>0</v>
      </c>
      <c r="P19" s="154">
        <f>M19+O19</f>
        <v>0</v>
      </c>
      <c r="Q19" s="155">
        <v>0</v>
      </c>
      <c r="R19" s="157">
        <f>P19*Q19</f>
        <v>0</v>
      </c>
      <c r="S19" s="154">
        <f>P19+R19</f>
        <v>0</v>
      </c>
      <c r="T19" s="152"/>
      <c r="U19" s="152"/>
    </row>
    <row r="20" spans="1:21">
      <c r="A20" s="38"/>
      <c r="B20" s="60" t="s">
        <v>800</v>
      </c>
      <c r="C20" s="38" t="s">
        <v>292</v>
      </c>
      <c r="D20" s="39"/>
      <c r="E20" s="40"/>
      <c r="F20" s="22">
        <f>D20*E20</f>
        <v>0</v>
      </c>
      <c r="G20" s="271">
        <f>'Basis of Estimate'!$G$8</f>
        <v>43617</v>
      </c>
      <c r="H20" s="271">
        <f>'Basis of Estimate'!$E$8</f>
        <v>43800</v>
      </c>
      <c r="I20" s="232">
        <f>VLOOKUP(G20,'Cost Indices'!$R$28:$S$1262,2)</f>
        <v>176.77636123196373</v>
      </c>
      <c r="J20" s="232">
        <f>VLOOKUP(H20,'Cost Indices'!$R$28:$S$1262,2)</f>
        <v>178.55150691465684</v>
      </c>
      <c r="K20" s="233">
        <f>(J20-I20)/I20</f>
        <v>1.0041759375077211E-2</v>
      </c>
      <c r="L20" s="234">
        <f>E20*(1+K20)</f>
        <v>0</v>
      </c>
      <c r="M20" s="235">
        <f>+L20*D20</f>
        <v>0</v>
      </c>
      <c r="N20" s="155">
        <v>0</v>
      </c>
      <c r="O20" s="156">
        <f>M20*N20</f>
        <v>0</v>
      </c>
      <c r="P20" s="154">
        <f>M20+O20</f>
        <v>0</v>
      </c>
      <c r="Q20" s="155">
        <v>0</v>
      </c>
      <c r="R20" s="157">
        <f>P20*Q20</f>
        <v>0</v>
      </c>
      <c r="S20" s="154">
        <f>P20+R20</f>
        <v>0</v>
      </c>
      <c r="T20" s="152"/>
      <c r="U20" s="152"/>
    </row>
    <row r="21" spans="1:21">
      <c r="A21" s="38"/>
      <c r="B21" s="60" t="s">
        <v>801</v>
      </c>
      <c r="C21" s="38" t="s">
        <v>292</v>
      </c>
      <c r="D21" s="39"/>
      <c r="E21" s="40"/>
      <c r="F21" s="22">
        <f>D21*E21</f>
        <v>0</v>
      </c>
      <c r="G21" s="271">
        <f>'Basis of Estimate'!$G$8</f>
        <v>43617</v>
      </c>
      <c r="H21" s="271">
        <f>'Basis of Estimate'!$E$8</f>
        <v>43800</v>
      </c>
      <c r="I21" s="232">
        <f>VLOOKUP(G21,'Cost Indices'!$R$28:$S$1262,2)</f>
        <v>176.77636123196373</v>
      </c>
      <c r="J21" s="232">
        <f>VLOOKUP(H21,'Cost Indices'!$R$28:$S$1262,2)</f>
        <v>178.55150691465684</v>
      </c>
      <c r="K21" s="233">
        <f>(J21-I21)/I21</f>
        <v>1.0041759375077211E-2</v>
      </c>
      <c r="L21" s="234">
        <f>E21*(1+K21)</f>
        <v>0</v>
      </c>
      <c r="M21" s="235">
        <f>+L21*D21</f>
        <v>0</v>
      </c>
      <c r="N21" s="155">
        <v>0</v>
      </c>
      <c r="O21" s="156">
        <f>M21*N21</f>
        <v>0</v>
      </c>
      <c r="P21" s="154">
        <f>M21+O21</f>
        <v>0</v>
      </c>
      <c r="Q21" s="155">
        <v>0</v>
      </c>
      <c r="R21" s="157">
        <f>P21*Q21</f>
        <v>0</v>
      </c>
      <c r="S21" s="154">
        <f>P21+R21</f>
        <v>0</v>
      </c>
      <c r="T21" s="152"/>
      <c r="U21" s="152"/>
    </row>
    <row r="22" spans="1:21">
      <c r="A22" s="41"/>
      <c r="B22" s="60" t="s">
        <v>484</v>
      </c>
      <c r="C22" s="41"/>
      <c r="D22" s="42"/>
      <c r="E22" s="43"/>
      <c r="F22" s="44"/>
      <c r="G22" s="280"/>
      <c r="H22" s="280"/>
      <c r="I22" s="44"/>
      <c r="J22" s="44"/>
      <c r="K22" s="44"/>
      <c r="L22" s="44"/>
      <c r="M22" s="44"/>
      <c r="N22" s="44"/>
      <c r="O22" s="44"/>
      <c r="P22" s="44"/>
      <c r="Q22" s="306"/>
      <c r="R22" s="215"/>
      <c r="S22" s="44"/>
      <c r="T22" s="44"/>
      <c r="U22" s="44"/>
    </row>
    <row r="23" spans="1:21">
      <c r="A23" s="41"/>
      <c r="B23" s="204" t="s">
        <v>1222</v>
      </c>
      <c r="C23" s="41"/>
      <c r="D23" s="42"/>
      <c r="E23" s="43"/>
      <c r="F23" s="44"/>
      <c r="G23" s="280"/>
      <c r="H23" s="280"/>
      <c r="I23" s="44"/>
      <c r="J23" s="44"/>
      <c r="K23" s="44"/>
      <c r="L23" s="44"/>
      <c r="M23" s="44"/>
      <c r="N23" s="44"/>
      <c r="O23" s="44"/>
      <c r="P23" s="44"/>
      <c r="Q23" s="306"/>
      <c r="R23" s="215"/>
      <c r="S23" s="44"/>
      <c r="T23" s="44"/>
      <c r="U23" s="44"/>
    </row>
    <row r="24" spans="1:21">
      <c r="A24" s="38"/>
      <c r="B24" s="60" t="s">
        <v>428</v>
      </c>
      <c r="C24" s="38" t="s">
        <v>292</v>
      </c>
      <c r="D24" s="39"/>
      <c r="E24" s="40"/>
      <c r="F24" s="22">
        <f>D24*E24</f>
        <v>0</v>
      </c>
      <c r="G24" s="271">
        <f>'Basis of Estimate'!$G$8</f>
        <v>43617</v>
      </c>
      <c r="H24" s="271">
        <f>'Basis of Estimate'!$E$8</f>
        <v>43800</v>
      </c>
      <c r="I24" s="232">
        <f>VLOOKUP(G24,'Cost Indices'!$R$28:$S$1262,2)</f>
        <v>176.77636123196373</v>
      </c>
      <c r="J24" s="232">
        <f>VLOOKUP(H24,'Cost Indices'!$R$28:$S$1262,2)</f>
        <v>178.55150691465684</v>
      </c>
      <c r="K24" s="233">
        <f>(J24-I24)/I24</f>
        <v>1.0041759375077211E-2</v>
      </c>
      <c r="L24" s="234">
        <f>E24*(1+K24)</f>
        <v>0</v>
      </c>
      <c r="M24" s="235">
        <f>+L24*D24</f>
        <v>0</v>
      </c>
      <c r="N24" s="155">
        <v>0</v>
      </c>
      <c r="O24" s="156">
        <f>M24*N24</f>
        <v>0</v>
      </c>
      <c r="P24" s="154">
        <f>M24+O24</f>
        <v>0</v>
      </c>
      <c r="Q24" s="155">
        <v>0</v>
      </c>
      <c r="R24" s="157">
        <f>P24*Q24</f>
        <v>0</v>
      </c>
      <c r="S24" s="154">
        <f>P24+R24</f>
        <v>0</v>
      </c>
      <c r="T24" s="152"/>
      <c r="U24" s="152"/>
    </row>
    <row r="25" spans="1:21">
      <c r="A25" s="38"/>
      <c r="B25" s="60" t="s">
        <v>485</v>
      </c>
      <c r="C25" s="38" t="s">
        <v>292</v>
      </c>
      <c r="D25" s="39"/>
      <c r="E25" s="40"/>
      <c r="F25" s="22">
        <f>D25*E25</f>
        <v>0</v>
      </c>
      <c r="G25" s="271">
        <f>'Basis of Estimate'!$G$8</f>
        <v>43617</v>
      </c>
      <c r="H25" s="271">
        <f>'Basis of Estimate'!$E$8</f>
        <v>43800</v>
      </c>
      <c r="I25" s="232">
        <f>VLOOKUP(G25,'Cost Indices'!$R$28:$S$1262,2)</f>
        <v>176.77636123196373</v>
      </c>
      <c r="J25" s="232">
        <f>VLOOKUP(H25,'Cost Indices'!$R$28:$S$1262,2)</f>
        <v>178.55150691465684</v>
      </c>
      <c r="K25" s="233">
        <f>(J25-I25)/I25</f>
        <v>1.0041759375077211E-2</v>
      </c>
      <c r="L25" s="234">
        <f>E25*(1+K25)</f>
        <v>0</v>
      </c>
      <c r="M25" s="235">
        <f>+L25*D25</f>
        <v>0</v>
      </c>
      <c r="N25" s="155">
        <v>0</v>
      </c>
      <c r="O25" s="156">
        <f>M25*N25</f>
        <v>0</v>
      </c>
      <c r="P25" s="154">
        <f>M25+O25</f>
        <v>0</v>
      </c>
      <c r="Q25" s="155">
        <v>0</v>
      </c>
      <c r="R25" s="157">
        <f>P25*Q25</f>
        <v>0</v>
      </c>
      <c r="S25" s="154">
        <f>P25+R25</f>
        <v>0</v>
      </c>
      <c r="T25" s="152"/>
      <c r="U25" s="152"/>
    </row>
    <row r="26" spans="1:21">
      <c r="A26" s="38"/>
      <c r="B26" s="60" t="s">
        <v>800</v>
      </c>
      <c r="C26" s="38" t="s">
        <v>292</v>
      </c>
      <c r="D26" s="39"/>
      <c r="E26" s="40"/>
      <c r="F26" s="22">
        <f>D26*E26</f>
        <v>0</v>
      </c>
      <c r="G26" s="271">
        <f>'Basis of Estimate'!$G$8</f>
        <v>43617</v>
      </c>
      <c r="H26" s="271">
        <f>'Basis of Estimate'!$E$8</f>
        <v>43800</v>
      </c>
      <c r="I26" s="232">
        <f>VLOOKUP(G26,'Cost Indices'!$R$28:$S$1262,2)</f>
        <v>176.77636123196373</v>
      </c>
      <c r="J26" s="232">
        <f>VLOOKUP(H26,'Cost Indices'!$R$28:$S$1262,2)</f>
        <v>178.55150691465684</v>
      </c>
      <c r="K26" s="233">
        <f>(J26-I26)/I26</f>
        <v>1.0041759375077211E-2</v>
      </c>
      <c r="L26" s="234">
        <f>E26*(1+K26)</f>
        <v>0</v>
      </c>
      <c r="M26" s="235">
        <f>+L26*D26</f>
        <v>0</v>
      </c>
      <c r="N26" s="155">
        <v>0</v>
      </c>
      <c r="O26" s="156">
        <f>M26*N26</f>
        <v>0</v>
      </c>
      <c r="P26" s="154">
        <f>M26+O26</f>
        <v>0</v>
      </c>
      <c r="Q26" s="155">
        <v>0</v>
      </c>
      <c r="R26" s="157">
        <f>P26*Q26</f>
        <v>0</v>
      </c>
      <c r="S26" s="154">
        <f>P26+R26</f>
        <v>0</v>
      </c>
      <c r="T26" s="152"/>
      <c r="U26" s="152"/>
    </row>
    <row r="27" spans="1:21">
      <c r="A27" s="38"/>
      <c r="B27" s="60" t="s">
        <v>801</v>
      </c>
      <c r="C27" s="38" t="s">
        <v>292</v>
      </c>
      <c r="D27" s="39"/>
      <c r="E27" s="40"/>
      <c r="F27" s="22">
        <f>D27*E27</f>
        <v>0</v>
      </c>
      <c r="G27" s="271">
        <f>'Basis of Estimate'!$G$8</f>
        <v>43617</v>
      </c>
      <c r="H27" s="271">
        <f>'Basis of Estimate'!$E$8</f>
        <v>43800</v>
      </c>
      <c r="I27" s="232">
        <f>VLOOKUP(G27,'Cost Indices'!$R$28:$S$1262,2)</f>
        <v>176.77636123196373</v>
      </c>
      <c r="J27" s="232">
        <f>VLOOKUP(H27,'Cost Indices'!$R$28:$S$1262,2)</f>
        <v>178.55150691465684</v>
      </c>
      <c r="K27" s="233">
        <f>(J27-I27)/I27</f>
        <v>1.0041759375077211E-2</v>
      </c>
      <c r="L27" s="234">
        <f>E27*(1+K27)</f>
        <v>0</v>
      </c>
      <c r="M27" s="235">
        <f>+L27*D27</f>
        <v>0</v>
      </c>
      <c r="N27" s="155">
        <v>0</v>
      </c>
      <c r="O27" s="156">
        <f>M27*N27</f>
        <v>0</v>
      </c>
      <c r="P27" s="154">
        <f>M27+O27</f>
        <v>0</v>
      </c>
      <c r="Q27" s="155">
        <v>0</v>
      </c>
      <c r="R27" s="157">
        <f>P27*Q27</f>
        <v>0</v>
      </c>
      <c r="S27" s="154">
        <f>P27+R27</f>
        <v>0</v>
      </c>
      <c r="T27" s="152"/>
      <c r="U27" s="152"/>
    </row>
    <row r="28" spans="1:21">
      <c r="A28" s="41"/>
      <c r="B28" s="60" t="s">
        <v>483</v>
      </c>
      <c r="C28" s="41"/>
      <c r="D28" s="42"/>
      <c r="E28" s="43"/>
      <c r="F28" s="44"/>
      <c r="G28" s="280"/>
      <c r="H28" s="280"/>
      <c r="I28" s="44"/>
      <c r="J28" s="44"/>
      <c r="K28" s="44"/>
      <c r="L28" s="44"/>
      <c r="M28" s="44"/>
      <c r="N28" s="44"/>
      <c r="O28" s="44"/>
      <c r="P28" s="44"/>
      <c r="Q28" s="306"/>
      <c r="R28" s="215"/>
      <c r="S28" s="44"/>
      <c r="T28" s="44"/>
      <c r="U28" s="44"/>
    </row>
    <row r="29" spans="1:21">
      <c r="A29" s="41"/>
      <c r="B29" s="204" t="s">
        <v>1222</v>
      </c>
      <c r="C29" s="41"/>
      <c r="D29" s="42"/>
      <c r="E29" s="43"/>
      <c r="F29" s="44"/>
      <c r="G29" s="280"/>
      <c r="H29" s="280"/>
      <c r="I29" s="44"/>
      <c r="J29" s="44"/>
      <c r="K29" s="44"/>
      <c r="L29" s="44"/>
      <c r="M29" s="44"/>
      <c r="N29" s="44"/>
      <c r="O29" s="44"/>
      <c r="P29" s="44"/>
      <c r="Q29" s="306"/>
      <c r="R29" s="215"/>
      <c r="S29" s="44"/>
      <c r="T29" s="44"/>
      <c r="U29" s="44"/>
    </row>
    <row r="30" spans="1:21">
      <c r="A30" s="38"/>
      <c r="B30" s="60" t="s">
        <v>428</v>
      </c>
      <c r="C30" s="38" t="s">
        <v>292</v>
      </c>
      <c r="D30" s="39"/>
      <c r="E30" s="40"/>
      <c r="F30" s="22">
        <f>D30*E30</f>
        <v>0</v>
      </c>
      <c r="G30" s="271">
        <f>'Basis of Estimate'!$G$8</f>
        <v>43617</v>
      </c>
      <c r="H30" s="271">
        <f>'Basis of Estimate'!$E$8</f>
        <v>43800</v>
      </c>
      <c r="I30" s="232">
        <f>VLOOKUP(G30,'Cost Indices'!$R$28:$S$1262,2)</f>
        <v>176.77636123196373</v>
      </c>
      <c r="J30" s="232">
        <f>VLOOKUP(H30,'Cost Indices'!$R$28:$S$1262,2)</f>
        <v>178.55150691465684</v>
      </c>
      <c r="K30" s="233">
        <f>(J30-I30)/I30</f>
        <v>1.0041759375077211E-2</v>
      </c>
      <c r="L30" s="234">
        <f>E30*(1+K30)</f>
        <v>0</v>
      </c>
      <c r="M30" s="235">
        <f>+L30*D30</f>
        <v>0</v>
      </c>
      <c r="N30" s="155">
        <v>0</v>
      </c>
      <c r="O30" s="156">
        <f>M30*N30</f>
        <v>0</v>
      </c>
      <c r="P30" s="154">
        <f>M30+O30</f>
        <v>0</v>
      </c>
      <c r="Q30" s="155">
        <v>0</v>
      </c>
      <c r="R30" s="157">
        <f>P30*Q30</f>
        <v>0</v>
      </c>
      <c r="S30" s="154">
        <f>P30+R30</f>
        <v>0</v>
      </c>
      <c r="T30" s="152"/>
      <c r="U30" s="152"/>
    </row>
    <row r="31" spans="1:21">
      <c r="A31" s="38"/>
      <c r="B31" s="60" t="s">
        <v>485</v>
      </c>
      <c r="C31" s="38" t="s">
        <v>292</v>
      </c>
      <c r="D31" s="39"/>
      <c r="E31" s="40"/>
      <c r="F31" s="22">
        <f>D31*E31</f>
        <v>0</v>
      </c>
      <c r="G31" s="271">
        <f>'Basis of Estimate'!$G$8</f>
        <v>43617</v>
      </c>
      <c r="H31" s="271">
        <f>'Basis of Estimate'!$E$8</f>
        <v>43800</v>
      </c>
      <c r="I31" s="232">
        <f>VLOOKUP(G31,'Cost Indices'!$R$28:$S$1262,2)</f>
        <v>176.77636123196373</v>
      </c>
      <c r="J31" s="232">
        <f>VLOOKUP(H31,'Cost Indices'!$R$28:$S$1262,2)</f>
        <v>178.55150691465684</v>
      </c>
      <c r="K31" s="233">
        <f>(J31-I31)/I31</f>
        <v>1.0041759375077211E-2</v>
      </c>
      <c r="L31" s="234">
        <f>E31*(1+K31)</f>
        <v>0</v>
      </c>
      <c r="M31" s="235">
        <f>+L31*D31</f>
        <v>0</v>
      </c>
      <c r="N31" s="155">
        <v>0</v>
      </c>
      <c r="O31" s="156">
        <f>M31*N31</f>
        <v>0</v>
      </c>
      <c r="P31" s="154">
        <f>M31+O31</f>
        <v>0</v>
      </c>
      <c r="Q31" s="155">
        <v>0</v>
      </c>
      <c r="R31" s="157">
        <f>P31*Q31</f>
        <v>0</v>
      </c>
      <c r="S31" s="154">
        <f>P31+R31</f>
        <v>0</v>
      </c>
      <c r="T31" s="152"/>
      <c r="U31" s="152"/>
    </row>
    <row r="32" spans="1:21">
      <c r="A32" s="38"/>
      <c r="B32" s="60" t="s">
        <v>800</v>
      </c>
      <c r="C32" s="38" t="s">
        <v>292</v>
      </c>
      <c r="D32" s="39"/>
      <c r="E32" s="40"/>
      <c r="F32" s="22">
        <f>D32*E32</f>
        <v>0</v>
      </c>
      <c r="G32" s="271">
        <f>'Basis of Estimate'!$G$8</f>
        <v>43617</v>
      </c>
      <c r="H32" s="271">
        <f>'Basis of Estimate'!$E$8</f>
        <v>43800</v>
      </c>
      <c r="I32" s="232">
        <f>VLOOKUP(G32,'Cost Indices'!$R$28:$S$1262,2)</f>
        <v>176.77636123196373</v>
      </c>
      <c r="J32" s="232">
        <f>VLOOKUP(H32,'Cost Indices'!$R$28:$S$1262,2)</f>
        <v>178.55150691465684</v>
      </c>
      <c r="K32" s="233">
        <f>(J32-I32)/I32</f>
        <v>1.0041759375077211E-2</v>
      </c>
      <c r="L32" s="234">
        <f>E32*(1+K32)</f>
        <v>0</v>
      </c>
      <c r="M32" s="235">
        <f>+L32*D32</f>
        <v>0</v>
      </c>
      <c r="N32" s="155">
        <v>0</v>
      </c>
      <c r="O32" s="156">
        <f>M32*N32</f>
        <v>0</v>
      </c>
      <c r="P32" s="154">
        <f>M32+O32</f>
        <v>0</v>
      </c>
      <c r="Q32" s="155">
        <v>0</v>
      </c>
      <c r="R32" s="157">
        <f>P32*Q32</f>
        <v>0</v>
      </c>
      <c r="S32" s="154">
        <f>P32+R32</f>
        <v>0</v>
      </c>
      <c r="T32" s="152"/>
      <c r="U32" s="152"/>
    </row>
    <row r="33" spans="1:21">
      <c r="A33" s="38"/>
      <c r="B33" s="60" t="s">
        <v>801</v>
      </c>
      <c r="C33" s="38" t="s">
        <v>292</v>
      </c>
      <c r="D33" s="39"/>
      <c r="E33" s="40"/>
      <c r="F33" s="22">
        <f>D33*E33</f>
        <v>0</v>
      </c>
      <c r="G33" s="271">
        <f>'Basis of Estimate'!$G$8</f>
        <v>43617</v>
      </c>
      <c r="H33" s="271">
        <f>'Basis of Estimate'!$E$8</f>
        <v>43800</v>
      </c>
      <c r="I33" s="232">
        <f>VLOOKUP(G33,'Cost Indices'!$R$28:$S$1262,2)</f>
        <v>176.77636123196373</v>
      </c>
      <c r="J33" s="232">
        <f>VLOOKUP(H33,'Cost Indices'!$R$28:$S$1262,2)</f>
        <v>178.55150691465684</v>
      </c>
      <c r="K33" s="233">
        <f>(J33-I33)/I33</f>
        <v>1.0041759375077211E-2</v>
      </c>
      <c r="L33" s="234">
        <f>E33*(1+K33)</f>
        <v>0</v>
      </c>
      <c r="M33" s="235">
        <f>+L33*D33</f>
        <v>0</v>
      </c>
      <c r="N33" s="155">
        <v>0</v>
      </c>
      <c r="O33" s="156">
        <f>M33*N33</f>
        <v>0</v>
      </c>
      <c r="P33" s="154">
        <f>M33+O33</f>
        <v>0</v>
      </c>
      <c r="Q33" s="155">
        <v>0</v>
      </c>
      <c r="R33" s="157">
        <f>P33*Q33</f>
        <v>0</v>
      </c>
      <c r="S33" s="154">
        <f>P33+R33</f>
        <v>0</v>
      </c>
      <c r="T33" s="152"/>
      <c r="U33" s="152"/>
    </row>
    <row r="34" spans="1:21" ht="18">
      <c r="A34" s="41"/>
      <c r="B34" s="170" t="s">
        <v>243</v>
      </c>
      <c r="C34" s="217"/>
      <c r="D34" s="42"/>
      <c r="E34" s="43"/>
      <c r="F34" s="44"/>
      <c r="G34" s="280"/>
      <c r="H34" s="280"/>
      <c r="I34" s="44"/>
      <c r="J34" s="44"/>
      <c r="K34" s="44"/>
      <c r="L34" s="44"/>
      <c r="M34" s="44"/>
      <c r="N34" s="44"/>
      <c r="O34" s="44"/>
      <c r="P34" s="44"/>
      <c r="Q34" s="306"/>
      <c r="R34" s="215"/>
      <c r="S34" s="44"/>
      <c r="T34" s="44"/>
      <c r="U34" s="44"/>
    </row>
    <row r="35" spans="1:21" ht="15.75">
      <c r="A35" s="82"/>
      <c r="B35" s="71" t="s">
        <v>641</v>
      </c>
      <c r="C35" s="48"/>
      <c r="D35" s="42"/>
      <c r="E35" s="43"/>
      <c r="F35" s="44"/>
      <c r="G35" s="280"/>
      <c r="H35" s="280"/>
      <c r="I35" s="44"/>
      <c r="J35" s="44"/>
      <c r="K35" s="44"/>
      <c r="L35" s="44"/>
      <c r="M35" s="44"/>
      <c r="N35" s="44"/>
      <c r="O35" s="44"/>
      <c r="P35" s="44"/>
      <c r="Q35" s="306"/>
      <c r="R35" s="215"/>
      <c r="S35" s="44"/>
      <c r="T35" s="44"/>
      <c r="U35" s="44"/>
    </row>
    <row r="36" spans="1:21" ht="15.75">
      <c r="A36" s="82"/>
      <c r="B36" s="142" t="s">
        <v>812</v>
      </c>
      <c r="C36" s="48"/>
      <c r="D36" s="42"/>
      <c r="E36" s="43"/>
      <c r="F36" s="44"/>
      <c r="G36" s="280"/>
      <c r="H36" s="280"/>
      <c r="I36" s="44"/>
      <c r="J36" s="44"/>
      <c r="K36" s="44"/>
      <c r="L36" s="44"/>
      <c r="M36" s="44"/>
      <c r="N36" s="44"/>
      <c r="O36" s="44"/>
      <c r="P36" s="44"/>
      <c r="Q36" s="306"/>
      <c r="R36" s="215"/>
      <c r="S36" s="44"/>
      <c r="T36" s="44"/>
      <c r="U36" s="44"/>
    </row>
    <row r="37" spans="1:21" ht="15.75">
      <c r="A37" s="82"/>
      <c r="B37" s="80" t="s">
        <v>490</v>
      </c>
      <c r="C37" s="48"/>
      <c r="D37" s="42"/>
      <c r="E37" s="43"/>
      <c r="F37" s="44"/>
      <c r="G37" s="280"/>
      <c r="H37" s="280"/>
      <c r="I37" s="44"/>
      <c r="J37" s="44"/>
      <c r="K37" s="44"/>
      <c r="L37" s="44"/>
      <c r="M37" s="44"/>
      <c r="N37" s="44"/>
      <c r="O37" s="44"/>
      <c r="P37" s="44"/>
      <c r="Q37" s="306"/>
      <c r="R37" s="215"/>
      <c r="S37" s="44"/>
      <c r="T37" s="44"/>
      <c r="U37" s="44"/>
    </row>
    <row r="38" spans="1:21">
      <c r="A38" s="38"/>
      <c r="B38" s="204" t="s">
        <v>1222</v>
      </c>
      <c r="C38" s="38" t="s">
        <v>292</v>
      </c>
      <c r="D38" s="38"/>
      <c r="E38" s="40"/>
      <c r="F38" s="22">
        <f>D38*E38</f>
        <v>0</v>
      </c>
      <c r="G38" s="271">
        <f>'Basis of Estimate'!$G$8</f>
        <v>43617</v>
      </c>
      <c r="H38" s="271">
        <f>'Basis of Estimate'!$E$8</f>
        <v>43800</v>
      </c>
      <c r="I38" s="232">
        <f>VLOOKUP(G38,'Cost Indices'!$R$28:$S$1262,2)</f>
        <v>176.77636123196373</v>
      </c>
      <c r="J38" s="232">
        <f>VLOOKUP(H38,'Cost Indices'!$R$28:$S$1262,2)</f>
        <v>178.55150691465684</v>
      </c>
      <c r="K38" s="233">
        <f>(J38-I38)/I38</f>
        <v>1.0041759375077211E-2</v>
      </c>
      <c r="L38" s="234">
        <f>E38*(1+K38)</f>
        <v>0</v>
      </c>
      <c r="M38" s="235">
        <f>+L38*D38</f>
        <v>0</v>
      </c>
      <c r="N38" s="155">
        <v>0</v>
      </c>
      <c r="O38" s="156">
        <f>M38*N38</f>
        <v>0</v>
      </c>
      <c r="P38" s="154">
        <f>M38+O38</f>
        <v>0</v>
      </c>
      <c r="Q38" s="155">
        <v>0</v>
      </c>
      <c r="R38" s="157">
        <f>P38*Q38</f>
        <v>0</v>
      </c>
      <c r="S38" s="154">
        <f>P38+R38</f>
        <v>0</v>
      </c>
      <c r="T38" s="152"/>
      <c r="U38" s="152"/>
    </row>
    <row r="39" spans="1:21" ht="15.75">
      <c r="A39" s="82"/>
      <c r="B39" s="142" t="s">
        <v>567</v>
      </c>
      <c r="C39" s="82"/>
      <c r="D39" s="82"/>
      <c r="E39" s="82"/>
      <c r="F39" s="82"/>
      <c r="G39" s="82"/>
      <c r="H39" s="82"/>
      <c r="I39" s="82"/>
      <c r="J39" s="82"/>
      <c r="K39" s="82"/>
      <c r="L39" s="82"/>
      <c r="M39" s="82"/>
      <c r="N39" s="82"/>
      <c r="O39" s="82"/>
      <c r="P39" s="82"/>
      <c r="Q39" s="82"/>
      <c r="R39" s="82"/>
      <c r="S39" s="82"/>
      <c r="T39" s="82"/>
      <c r="U39" s="82"/>
    </row>
    <row r="40" spans="1:21">
      <c r="A40" s="38"/>
      <c r="B40" s="60" t="s">
        <v>126</v>
      </c>
      <c r="C40" s="38" t="s">
        <v>344</v>
      </c>
      <c r="D40" s="39"/>
      <c r="E40" s="39"/>
      <c r="F40" s="22">
        <f>D40*E40</f>
        <v>0</v>
      </c>
      <c r="G40" s="271">
        <f>'Basis of Estimate'!$G$8</f>
        <v>43617</v>
      </c>
      <c r="H40" s="271">
        <f>'Basis of Estimate'!$E$8</f>
        <v>43800</v>
      </c>
      <c r="I40" s="232">
        <f>VLOOKUP(G40,'Cost Indices'!$R$28:$S$1262,2)</f>
        <v>176.77636123196373</v>
      </c>
      <c r="J40" s="232">
        <f>VLOOKUP(H40,'Cost Indices'!$R$28:$S$1262,2)</f>
        <v>178.55150691465684</v>
      </c>
      <c r="K40" s="233">
        <f>(J40-I40)/I40</f>
        <v>1.0041759375077211E-2</v>
      </c>
      <c r="L40" s="234">
        <f>E40*(1+K40)</f>
        <v>0</v>
      </c>
      <c r="M40" s="235">
        <f>+L40*D40</f>
        <v>0</v>
      </c>
      <c r="N40" s="155">
        <v>0</v>
      </c>
      <c r="O40" s="156">
        <f>M40*N40</f>
        <v>0</v>
      </c>
      <c r="P40" s="154">
        <f>M40+O40</f>
        <v>0</v>
      </c>
      <c r="Q40" s="155">
        <v>0</v>
      </c>
      <c r="R40" s="157">
        <f>P40*Q40</f>
        <v>0</v>
      </c>
      <c r="S40" s="154">
        <f>P40+R40</f>
        <v>0</v>
      </c>
      <c r="T40" s="152"/>
      <c r="U40" s="152"/>
    </row>
    <row r="41" spans="1:21">
      <c r="A41" s="38"/>
      <c r="B41" s="60" t="s">
        <v>127</v>
      </c>
      <c r="C41" s="38" t="s">
        <v>292</v>
      </c>
      <c r="D41" s="39"/>
      <c r="E41" s="39"/>
      <c r="F41" s="22">
        <f>D41*E41</f>
        <v>0</v>
      </c>
      <c r="G41" s="271">
        <f>'Basis of Estimate'!$G$8</f>
        <v>43617</v>
      </c>
      <c r="H41" s="271">
        <f>'Basis of Estimate'!$E$8</f>
        <v>43800</v>
      </c>
      <c r="I41" s="232">
        <f>VLOOKUP(G41,'Cost Indices'!$R$28:$S$1262,2)</f>
        <v>176.77636123196373</v>
      </c>
      <c r="J41" s="232">
        <f>VLOOKUP(H41,'Cost Indices'!$R$28:$S$1262,2)</f>
        <v>178.55150691465684</v>
      </c>
      <c r="K41" s="233">
        <f>(J41-I41)/I41</f>
        <v>1.0041759375077211E-2</v>
      </c>
      <c r="L41" s="234">
        <f>E41*(1+K41)</f>
        <v>0</v>
      </c>
      <c r="M41" s="235">
        <f>+L41*D41</f>
        <v>0</v>
      </c>
      <c r="N41" s="155">
        <v>0</v>
      </c>
      <c r="O41" s="156">
        <f>M41*N41</f>
        <v>0</v>
      </c>
      <c r="P41" s="154">
        <f>M41+O41</f>
        <v>0</v>
      </c>
      <c r="Q41" s="155">
        <v>0</v>
      </c>
      <c r="R41" s="157">
        <f>P41*Q41</f>
        <v>0</v>
      </c>
      <c r="S41" s="154">
        <f>P41+R41</f>
        <v>0</v>
      </c>
      <c r="T41" s="152"/>
      <c r="U41" s="152"/>
    </row>
    <row r="42" spans="1:21">
      <c r="A42" s="38"/>
      <c r="B42" s="60" t="s">
        <v>128</v>
      </c>
      <c r="C42" s="38" t="s">
        <v>293</v>
      </c>
      <c r="D42" s="39"/>
      <c r="E42" s="39"/>
      <c r="F42" s="22">
        <f>D42*E42</f>
        <v>0</v>
      </c>
      <c r="G42" s="271">
        <f>'Basis of Estimate'!$G$8</f>
        <v>43617</v>
      </c>
      <c r="H42" s="271">
        <f>'Basis of Estimate'!$E$8</f>
        <v>43800</v>
      </c>
      <c r="I42" s="232">
        <f>VLOOKUP(G42,'Cost Indices'!$R$28:$S$1262,2)</f>
        <v>176.77636123196373</v>
      </c>
      <c r="J42" s="232">
        <f>VLOOKUP(H42,'Cost Indices'!$R$28:$S$1262,2)</f>
        <v>178.55150691465684</v>
      </c>
      <c r="K42" s="233">
        <f>(J42-I42)/I42</f>
        <v>1.0041759375077211E-2</v>
      </c>
      <c r="L42" s="234">
        <f>E42*(1+K42)</f>
        <v>0</v>
      </c>
      <c r="M42" s="235">
        <f>+L42*D42</f>
        <v>0</v>
      </c>
      <c r="N42" s="155">
        <v>0</v>
      </c>
      <c r="O42" s="156">
        <f>M42*N42</f>
        <v>0</v>
      </c>
      <c r="P42" s="154">
        <f>M42+O42</f>
        <v>0</v>
      </c>
      <c r="Q42" s="155">
        <v>0</v>
      </c>
      <c r="R42" s="157">
        <f>P42*Q42</f>
        <v>0</v>
      </c>
      <c r="S42" s="154">
        <f>P42+R42</f>
        <v>0</v>
      </c>
      <c r="T42" s="152"/>
      <c r="U42" s="152"/>
    </row>
    <row r="43" spans="1:21" ht="25.5">
      <c r="A43" s="38"/>
      <c r="B43" s="60" t="s">
        <v>129</v>
      </c>
      <c r="C43" s="38" t="s">
        <v>293</v>
      </c>
      <c r="D43" s="39"/>
      <c r="E43" s="39"/>
      <c r="F43" s="22">
        <f>D43*E43</f>
        <v>0</v>
      </c>
      <c r="G43" s="271">
        <f>'Basis of Estimate'!$G$8</f>
        <v>43617</v>
      </c>
      <c r="H43" s="271">
        <f>'Basis of Estimate'!$E$8</f>
        <v>43800</v>
      </c>
      <c r="I43" s="232">
        <f>VLOOKUP(G43,'Cost Indices'!$R$28:$S$1262,2)</f>
        <v>176.77636123196373</v>
      </c>
      <c r="J43" s="232">
        <f>VLOOKUP(H43,'Cost Indices'!$R$28:$S$1262,2)</f>
        <v>178.55150691465684</v>
      </c>
      <c r="K43" s="233">
        <f>(J43-I43)/I43</f>
        <v>1.0041759375077211E-2</v>
      </c>
      <c r="L43" s="234">
        <f>E43*(1+K43)</f>
        <v>0</v>
      </c>
      <c r="M43" s="235">
        <f>+L43*D43</f>
        <v>0</v>
      </c>
      <c r="N43" s="155">
        <v>0</v>
      </c>
      <c r="O43" s="156">
        <f>M43*N43</f>
        <v>0</v>
      </c>
      <c r="P43" s="154">
        <f>M43+O43</f>
        <v>0</v>
      </c>
      <c r="Q43" s="155">
        <v>0</v>
      </c>
      <c r="R43" s="157">
        <f>P43*Q43</f>
        <v>0</v>
      </c>
      <c r="S43" s="154">
        <f>P43+R43</f>
        <v>0</v>
      </c>
      <c r="T43" s="152"/>
      <c r="U43" s="152"/>
    </row>
    <row r="44" spans="1:21" ht="15.75">
      <c r="A44" s="81"/>
      <c r="B44" s="216" t="s">
        <v>445</v>
      </c>
      <c r="C44" s="41"/>
      <c r="D44" s="42"/>
      <c r="E44" s="43"/>
      <c r="F44" s="53"/>
      <c r="G44" s="281"/>
      <c r="H44" s="281"/>
      <c r="I44" s="53"/>
      <c r="J44" s="53"/>
      <c r="K44" s="53"/>
      <c r="L44" s="53"/>
      <c r="M44" s="53"/>
      <c r="N44" s="53"/>
      <c r="O44" s="53"/>
      <c r="P44" s="53"/>
      <c r="Q44" s="308"/>
      <c r="R44" s="219"/>
      <c r="S44" s="53"/>
      <c r="T44" s="53"/>
      <c r="U44" s="53"/>
    </row>
    <row r="45" spans="1:21" ht="30.75">
      <c r="A45" s="81"/>
      <c r="B45" s="142" t="s">
        <v>130</v>
      </c>
      <c r="C45" s="41"/>
      <c r="D45" s="42"/>
      <c r="E45" s="43"/>
      <c r="F45" s="53"/>
      <c r="G45" s="281"/>
      <c r="H45" s="281"/>
      <c r="I45" s="53"/>
      <c r="J45" s="53"/>
      <c r="K45" s="53"/>
      <c r="L45" s="53"/>
      <c r="M45" s="53"/>
      <c r="N45" s="53"/>
      <c r="O45" s="53"/>
      <c r="P45" s="53"/>
      <c r="Q45" s="308"/>
      <c r="R45" s="219"/>
      <c r="S45" s="53"/>
      <c r="T45" s="53"/>
      <c r="U45" s="53"/>
    </row>
    <row r="46" spans="1:21">
      <c r="A46" s="38"/>
      <c r="B46" s="60" t="s">
        <v>446</v>
      </c>
      <c r="C46" s="38" t="s">
        <v>293</v>
      </c>
      <c r="D46" s="39"/>
      <c r="E46" s="39"/>
      <c r="F46" s="22">
        <f t="shared" ref="F46:F51" si="0">D46*E46</f>
        <v>0</v>
      </c>
      <c r="G46" s="271">
        <f>'Basis of Estimate'!$G$8</f>
        <v>43617</v>
      </c>
      <c r="H46" s="271">
        <f>'Basis of Estimate'!$E$8</f>
        <v>43800</v>
      </c>
      <c r="I46" s="232">
        <f>VLOOKUP(G46,'Cost Indices'!$R$28:$S$1262,2)</f>
        <v>176.77636123196373</v>
      </c>
      <c r="J46" s="232">
        <f>VLOOKUP(H46,'Cost Indices'!$R$28:$S$1262,2)</f>
        <v>178.55150691465684</v>
      </c>
      <c r="K46" s="233">
        <f t="shared" ref="K46:K51" si="1">(J46-I46)/I46</f>
        <v>1.0041759375077211E-2</v>
      </c>
      <c r="L46" s="234">
        <f t="shared" ref="L46:L51" si="2">E46*(1+K46)</f>
        <v>0</v>
      </c>
      <c r="M46" s="235">
        <f t="shared" ref="M46:M51" si="3">+L46*D46</f>
        <v>0</v>
      </c>
      <c r="N46" s="155">
        <v>0</v>
      </c>
      <c r="O46" s="156">
        <f t="shared" ref="O46:O51" si="4">M46*N46</f>
        <v>0</v>
      </c>
      <c r="P46" s="154">
        <f t="shared" ref="P46:P51" si="5">M46+O46</f>
        <v>0</v>
      </c>
      <c r="Q46" s="155">
        <v>0</v>
      </c>
      <c r="R46" s="157">
        <f t="shared" ref="R46:R51" si="6">P46*Q46</f>
        <v>0</v>
      </c>
      <c r="S46" s="154">
        <f t="shared" ref="S46:S51" si="7">P46+R46</f>
        <v>0</v>
      </c>
      <c r="T46" s="152"/>
      <c r="U46" s="152"/>
    </row>
    <row r="47" spans="1:21">
      <c r="A47" s="38"/>
      <c r="B47" s="60" t="s">
        <v>447</v>
      </c>
      <c r="C47" s="38" t="s">
        <v>293</v>
      </c>
      <c r="D47" s="39"/>
      <c r="E47" s="39"/>
      <c r="F47" s="22">
        <f t="shared" si="0"/>
        <v>0</v>
      </c>
      <c r="G47" s="271">
        <f>'Basis of Estimate'!$G$8</f>
        <v>43617</v>
      </c>
      <c r="H47" s="271">
        <f>'Basis of Estimate'!$E$8</f>
        <v>43800</v>
      </c>
      <c r="I47" s="232">
        <f>VLOOKUP(G47,'Cost Indices'!$R$28:$S$1262,2)</f>
        <v>176.77636123196373</v>
      </c>
      <c r="J47" s="232">
        <f>VLOOKUP(H47,'Cost Indices'!$R$28:$S$1262,2)</f>
        <v>178.55150691465684</v>
      </c>
      <c r="K47" s="233">
        <f t="shared" si="1"/>
        <v>1.0041759375077211E-2</v>
      </c>
      <c r="L47" s="234">
        <f t="shared" si="2"/>
        <v>0</v>
      </c>
      <c r="M47" s="235">
        <f t="shared" si="3"/>
        <v>0</v>
      </c>
      <c r="N47" s="155">
        <v>0</v>
      </c>
      <c r="O47" s="156">
        <f t="shared" si="4"/>
        <v>0</v>
      </c>
      <c r="P47" s="154">
        <f t="shared" si="5"/>
        <v>0</v>
      </c>
      <c r="Q47" s="155">
        <v>0</v>
      </c>
      <c r="R47" s="157">
        <f t="shared" si="6"/>
        <v>0</v>
      </c>
      <c r="S47" s="154">
        <f t="shared" si="7"/>
        <v>0</v>
      </c>
      <c r="T47" s="152"/>
      <c r="U47" s="152"/>
    </row>
    <row r="48" spans="1:21">
      <c r="A48" s="38"/>
      <c r="B48" s="60" t="s">
        <v>448</v>
      </c>
      <c r="C48" s="38" t="s">
        <v>293</v>
      </c>
      <c r="D48" s="39"/>
      <c r="E48" s="39"/>
      <c r="F48" s="22">
        <f t="shared" si="0"/>
        <v>0</v>
      </c>
      <c r="G48" s="271">
        <f>'Basis of Estimate'!$G$8</f>
        <v>43617</v>
      </c>
      <c r="H48" s="271">
        <f>'Basis of Estimate'!$E$8</f>
        <v>43800</v>
      </c>
      <c r="I48" s="232">
        <f>VLOOKUP(G48,'Cost Indices'!$R$28:$S$1262,2)</f>
        <v>176.77636123196373</v>
      </c>
      <c r="J48" s="232">
        <f>VLOOKUP(H48,'Cost Indices'!$R$28:$S$1262,2)</f>
        <v>178.55150691465684</v>
      </c>
      <c r="K48" s="233">
        <f t="shared" si="1"/>
        <v>1.0041759375077211E-2</v>
      </c>
      <c r="L48" s="234">
        <f t="shared" si="2"/>
        <v>0</v>
      </c>
      <c r="M48" s="235">
        <f t="shared" si="3"/>
        <v>0</v>
      </c>
      <c r="N48" s="155">
        <v>0</v>
      </c>
      <c r="O48" s="156">
        <f t="shared" si="4"/>
        <v>0</v>
      </c>
      <c r="P48" s="154">
        <f t="shared" si="5"/>
        <v>0</v>
      </c>
      <c r="Q48" s="155">
        <v>0</v>
      </c>
      <c r="R48" s="157">
        <f t="shared" si="6"/>
        <v>0</v>
      </c>
      <c r="S48" s="154">
        <f t="shared" si="7"/>
        <v>0</v>
      </c>
      <c r="T48" s="152"/>
      <c r="U48" s="152"/>
    </row>
    <row r="49" spans="1:21">
      <c r="A49" s="38"/>
      <c r="B49" s="60" t="s">
        <v>781</v>
      </c>
      <c r="C49" s="38" t="s">
        <v>293</v>
      </c>
      <c r="D49" s="39"/>
      <c r="E49" s="39"/>
      <c r="F49" s="22">
        <f t="shared" si="0"/>
        <v>0</v>
      </c>
      <c r="G49" s="271">
        <f>'Basis of Estimate'!$G$8</f>
        <v>43617</v>
      </c>
      <c r="H49" s="271">
        <f>'Basis of Estimate'!$E$8</f>
        <v>43800</v>
      </c>
      <c r="I49" s="232">
        <f>VLOOKUP(G49,'Cost Indices'!$R$28:$S$1262,2)</f>
        <v>176.77636123196373</v>
      </c>
      <c r="J49" s="232">
        <f>VLOOKUP(H49,'Cost Indices'!$R$28:$S$1262,2)</f>
        <v>178.55150691465684</v>
      </c>
      <c r="K49" s="233">
        <f t="shared" si="1"/>
        <v>1.0041759375077211E-2</v>
      </c>
      <c r="L49" s="234">
        <f t="shared" si="2"/>
        <v>0</v>
      </c>
      <c r="M49" s="235">
        <f t="shared" si="3"/>
        <v>0</v>
      </c>
      <c r="N49" s="155">
        <v>0</v>
      </c>
      <c r="O49" s="156">
        <f t="shared" si="4"/>
        <v>0</v>
      </c>
      <c r="P49" s="154">
        <f t="shared" si="5"/>
        <v>0</v>
      </c>
      <c r="Q49" s="155">
        <v>0</v>
      </c>
      <c r="R49" s="157">
        <f t="shared" si="6"/>
        <v>0</v>
      </c>
      <c r="S49" s="154">
        <f t="shared" si="7"/>
        <v>0</v>
      </c>
      <c r="T49" s="152"/>
      <c r="U49" s="152"/>
    </row>
    <row r="50" spans="1:21">
      <c r="A50" s="38"/>
      <c r="B50" s="60" t="s">
        <v>782</v>
      </c>
      <c r="C50" s="38" t="s">
        <v>293</v>
      </c>
      <c r="D50" s="39"/>
      <c r="E50" s="39"/>
      <c r="F50" s="22">
        <f t="shared" si="0"/>
        <v>0</v>
      </c>
      <c r="G50" s="271">
        <f>'Basis of Estimate'!$G$8</f>
        <v>43617</v>
      </c>
      <c r="H50" s="271">
        <f>'Basis of Estimate'!$E$8</f>
        <v>43800</v>
      </c>
      <c r="I50" s="232">
        <f>VLOOKUP(G50,'Cost Indices'!$R$28:$S$1262,2)</f>
        <v>176.77636123196373</v>
      </c>
      <c r="J50" s="232">
        <f>VLOOKUP(H50,'Cost Indices'!$R$28:$S$1262,2)</f>
        <v>178.55150691465684</v>
      </c>
      <c r="K50" s="233">
        <f t="shared" si="1"/>
        <v>1.0041759375077211E-2</v>
      </c>
      <c r="L50" s="234">
        <f t="shared" si="2"/>
        <v>0</v>
      </c>
      <c r="M50" s="235">
        <f t="shared" si="3"/>
        <v>0</v>
      </c>
      <c r="N50" s="155">
        <v>0</v>
      </c>
      <c r="O50" s="156">
        <f t="shared" si="4"/>
        <v>0</v>
      </c>
      <c r="P50" s="154">
        <f t="shared" si="5"/>
        <v>0</v>
      </c>
      <c r="Q50" s="155">
        <v>0</v>
      </c>
      <c r="R50" s="157">
        <f t="shared" si="6"/>
        <v>0</v>
      </c>
      <c r="S50" s="154">
        <f t="shared" si="7"/>
        <v>0</v>
      </c>
      <c r="T50" s="152"/>
      <c r="U50" s="152"/>
    </row>
    <row r="51" spans="1:21">
      <c r="A51" s="38"/>
      <c r="B51" s="60" t="s">
        <v>783</v>
      </c>
      <c r="C51" s="38" t="s">
        <v>293</v>
      </c>
      <c r="D51" s="39"/>
      <c r="E51" s="39"/>
      <c r="F51" s="22">
        <f t="shared" si="0"/>
        <v>0</v>
      </c>
      <c r="G51" s="271">
        <f>'Basis of Estimate'!$G$8</f>
        <v>43617</v>
      </c>
      <c r="H51" s="271">
        <f>'Basis of Estimate'!$E$8</f>
        <v>43800</v>
      </c>
      <c r="I51" s="232">
        <f>VLOOKUP(G51,'Cost Indices'!$R$28:$S$1262,2)</f>
        <v>176.77636123196373</v>
      </c>
      <c r="J51" s="232">
        <f>VLOOKUP(H51,'Cost Indices'!$R$28:$S$1262,2)</f>
        <v>178.55150691465684</v>
      </c>
      <c r="K51" s="233">
        <f t="shared" si="1"/>
        <v>1.0041759375077211E-2</v>
      </c>
      <c r="L51" s="234">
        <f t="shared" si="2"/>
        <v>0</v>
      </c>
      <c r="M51" s="235">
        <f t="shared" si="3"/>
        <v>0</v>
      </c>
      <c r="N51" s="155">
        <v>0</v>
      </c>
      <c r="O51" s="156">
        <f t="shared" si="4"/>
        <v>0</v>
      </c>
      <c r="P51" s="154">
        <f t="shared" si="5"/>
        <v>0</v>
      </c>
      <c r="Q51" s="155">
        <v>0</v>
      </c>
      <c r="R51" s="157">
        <f t="shared" si="6"/>
        <v>0</v>
      </c>
      <c r="S51" s="154">
        <f t="shared" si="7"/>
        <v>0</v>
      </c>
      <c r="T51" s="152"/>
      <c r="U51" s="152"/>
    </row>
    <row r="52" spans="1:21" ht="25.5">
      <c r="A52" s="38"/>
      <c r="B52" s="60" t="s">
        <v>569</v>
      </c>
      <c r="C52" s="38" t="s">
        <v>293</v>
      </c>
      <c r="D52" s="39"/>
      <c r="E52" s="39"/>
      <c r="F52" s="22">
        <f>D52*E52</f>
        <v>0</v>
      </c>
      <c r="G52" s="271">
        <f>'Basis of Estimate'!$G$8</f>
        <v>43617</v>
      </c>
      <c r="H52" s="271">
        <f>'Basis of Estimate'!$E$8</f>
        <v>43800</v>
      </c>
      <c r="I52" s="232">
        <f>VLOOKUP(G52,'Cost Indices'!$R$28:$S$1262,2)</f>
        <v>176.77636123196373</v>
      </c>
      <c r="J52" s="232">
        <f>VLOOKUP(H52,'Cost Indices'!$R$28:$S$1262,2)</f>
        <v>178.55150691465684</v>
      </c>
      <c r="K52" s="233">
        <f>(J52-I52)/I52</f>
        <v>1.0041759375077211E-2</v>
      </c>
      <c r="L52" s="234">
        <f>E52*(1+K52)</f>
        <v>0</v>
      </c>
      <c r="M52" s="235">
        <f>+L52*D52</f>
        <v>0</v>
      </c>
      <c r="N52" s="155">
        <v>0</v>
      </c>
      <c r="O52" s="156">
        <f>M52*N52</f>
        <v>0</v>
      </c>
      <c r="P52" s="154">
        <f>M52+O52</f>
        <v>0</v>
      </c>
      <c r="Q52" s="155">
        <v>0</v>
      </c>
      <c r="R52" s="157">
        <f>P52*Q52</f>
        <v>0</v>
      </c>
      <c r="S52" s="154">
        <f>P52+R52</f>
        <v>0</v>
      </c>
      <c r="T52" s="152"/>
      <c r="U52" s="152"/>
    </row>
    <row r="53" spans="1:21" ht="30.75">
      <c r="A53" s="81"/>
      <c r="B53" s="142" t="s">
        <v>568</v>
      </c>
      <c r="C53" s="41"/>
      <c r="D53" s="42"/>
      <c r="E53" s="43"/>
      <c r="F53" s="53"/>
      <c r="G53" s="281"/>
      <c r="H53" s="281"/>
      <c r="I53" s="53"/>
      <c r="J53" s="53"/>
      <c r="K53" s="53"/>
      <c r="L53" s="53"/>
      <c r="M53" s="53"/>
      <c r="N53" s="53"/>
      <c r="O53" s="53"/>
      <c r="P53" s="53"/>
      <c r="Q53" s="308"/>
      <c r="R53" s="219"/>
      <c r="S53" s="53"/>
      <c r="T53" s="53"/>
      <c r="U53" s="53"/>
    </row>
    <row r="54" spans="1:21">
      <c r="A54" s="38"/>
      <c r="B54" s="60" t="s">
        <v>446</v>
      </c>
      <c r="C54" s="38" t="s">
        <v>293</v>
      </c>
      <c r="D54" s="39"/>
      <c r="E54" s="39"/>
      <c r="F54" s="22">
        <f t="shared" ref="F54:F60" si="8">D54*E54</f>
        <v>0</v>
      </c>
      <c r="G54" s="271">
        <f>'Basis of Estimate'!$G$8</f>
        <v>43617</v>
      </c>
      <c r="H54" s="271">
        <f>'Basis of Estimate'!$E$8</f>
        <v>43800</v>
      </c>
      <c r="I54" s="232">
        <f>VLOOKUP(G54,'Cost Indices'!$R$28:$S$1262,2)</f>
        <v>176.77636123196373</v>
      </c>
      <c r="J54" s="232">
        <f>VLOOKUP(H54,'Cost Indices'!$R$28:$S$1262,2)</f>
        <v>178.55150691465684</v>
      </c>
      <c r="K54" s="233">
        <f t="shared" ref="K54:K60" si="9">(J54-I54)/I54</f>
        <v>1.0041759375077211E-2</v>
      </c>
      <c r="L54" s="234">
        <f t="shared" ref="L54:L60" si="10">E54*(1+K54)</f>
        <v>0</v>
      </c>
      <c r="M54" s="235">
        <f t="shared" ref="M54:M60" si="11">+L54*D54</f>
        <v>0</v>
      </c>
      <c r="N54" s="155">
        <v>0</v>
      </c>
      <c r="O54" s="156">
        <f t="shared" ref="O54:O60" si="12">M54*N54</f>
        <v>0</v>
      </c>
      <c r="P54" s="154">
        <f t="shared" ref="P54:P60" si="13">M54+O54</f>
        <v>0</v>
      </c>
      <c r="Q54" s="155">
        <v>0</v>
      </c>
      <c r="R54" s="157">
        <f t="shared" ref="R54:R60" si="14">P54*Q54</f>
        <v>0</v>
      </c>
      <c r="S54" s="154">
        <f t="shared" ref="S54:S60" si="15">P54+R54</f>
        <v>0</v>
      </c>
      <c r="T54" s="152"/>
      <c r="U54" s="152"/>
    </row>
    <row r="55" spans="1:21">
      <c r="A55" s="38"/>
      <c r="B55" s="60" t="s">
        <v>447</v>
      </c>
      <c r="C55" s="38" t="s">
        <v>293</v>
      </c>
      <c r="D55" s="39"/>
      <c r="E55" s="39"/>
      <c r="F55" s="22">
        <f t="shared" si="8"/>
        <v>0</v>
      </c>
      <c r="G55" s="271">
        <f>'Basis of Estimate'!$G$8</f>
        <v>43617</v>
      </c>
      <c r="H55" s="271">
        <f>'Basis of Estimate'!$E$8</f>
        <v>43800</v>
      </c>
      <c r="I55" s="232">
        <f>VLOOKUP(G55,'Cost Indices'!$R$28:$S$1262,2)</f>
        <v>176.77636123196373</v>
      </c>
      <c r="J55" s="232">
        <f>VLOOKUP(H55,'Cost Indices'!$R$28:$S$1262,2)</f>
        <v>178.55150691465684</v>
      </c>
      <c r="K55" s="233">
        <f t="shared" si="9"/>
        <v>1.0041759375077211E-2</v>
      </c>
      <c r="L55" s="234">
        <f t="shared" si="10"/>
        <v>0</v>
      </c>
      <c r="M55" s="235">
        <f t="shared" si="11"/>
        <v>0</v>
      </c>
      <c r="N55" s="155">
        <v>0</v>
      </c>
      <c r="O55" s="156">
        <f t="shared" si="12"/>
        <v>0</v>
      </c>
      <c r="P55" s="154">
        <f t="shared" si="13"/>
        <v>0</v>
      </c>
      <c r="Q55" s="155">
        <v>0</v>
      </c>
      <c r="R55" s="157">
        <f t="shared" si="14"/>
        <v>0</v>
      </c>
      <c r="S55" s="154">
        <f t="shared" si="15"/>
        <v>0</v>
      </c>
      <c r="T55" s="152"/>
      <c r="U55" s="152"/>
    </row>
    <row r="56" spans="1:21">
      <c r="A56" s="38"/>
      <c r="B56" s="60" t="s">
        <v>448</v>
      </c>
      <c r="C56" s="38" t="s">
        <v>293</v>
      </c>
      <c r="D56" s="39"/>
      <c r="E56" s="39"/>
      <c r="F56" s="22">
        <f t="shared" si="8"/>
        <v>0</v>
      </c>
      <c r="G56" s="271">
        <f>'Basis of Estimate'!$G$8</f>
        <v>43617</v>
      </c>
      <c r="H56" s="271">
        <f>'Basis of Estimate'!$E$8</f>
        <v>43800</v>
      </c>
      <c r="I56" s="232">
        <f>VLOOKUP(G56,'Cost Indices'!$R$28:$S$1262,2)</f>
        <v>176.77636123196373</v>
      </c>
      <c r="J56" s="232">
        <f>VLOOKUP(H56,'Cost Indices'!$R$28:$S$1262,2)</f>
        <v>178.55150691465684</v>
      </c>
      <c r="K56" s="233">
        <f t="shared" si="9"/>
        <v>1.0041759375077211E-2</v>
      </c>
      <c r="L56" s="234">
        <f t="shared" si="10"/>
        <v>0</v>
      </c>
      <c r="M56" s="235">
        <f t="shared" si="11"/>
        <v>0</v>
      </c>
      <c r="N56" s="155">
        <v>0</v>
      </c>
      <c r="O56" s="156">
        <f t="shared" si="12"/>
        <v>0</v>
      </c>
      <c r="P56" s="154">
        <f t="shared" si="13"/>
        <v>0</v>
      </c>
      <c r="Q56" s="155">
        <v>0</v>
      </c>
      <c r="R56" s="157">
        <f t="shared" si="14"/>
        <v>0</v>
      </c>
      <c r="S56" s="154">
        <f t="shared" si="15"/>
        <v>0</v>
      </c>
      <c r="T56" s="152"/>
      <c r="U56" s="152"/>
    </row>
    <row r="57" spans="1:21">
      <c r="A57" s="38"/>
      <c r="B57" s="60" t="s">
        <v>781</v>
      </c>
      <c r="C57" s="38" t="s">
        <v>293</v>
      </c>
      <c r="D57" s="39"/>
      <c r="E57" s="39"/>
      <c r="F57" s="22">
        <f t="shared" si="8"/>
        <v>0</v>
      </c>
      <c r="G57" s="271">
        <f>'Basis of Estimate'!$G$8</f>
        <v>43617</v>
      </c>
      <c r="H57" s="271">
        <f>'Basis of Estimate'!$E$8</f>
        <v>43800</v>
      </c>
      <c r="I57" s="232">
        <f>VLOOKUP(G57,'Cost Indices'!$R$28:$S$1262,2)</f>
        <v>176.77636123196373</v>
      </c>
      <c r="J57" s="232">
        <f>VLOOKUP(H57,'Cost Indices'!$R$28:$S$1262,2)</f>
        <v>178.55150691465684</v>
      </c>
      <c r="K57" s="233">
        <f t="shared" si="9"/>
        <v>1.0041759375077211E-2</v>
      </c>
      <c r="L57" s="234">
        <f t="shared" si="10"/>
        <v>0</v>
      </c>
      <c r="M57" s="235">
        <f t="shared" si="11"/>
        <v>0</v>
      </c>
      <c r="N57" s="155">
        <v>0</v>
      </c>
      <c r="O57" s="156">
        <f t="shared" si="12"/>
        <v>0</v>
      </c>
      <c r="P57" s="154">
        <f t="shared" si="13"/>
        <v>0</v>
      </c>
      <c r="Q57" s="155">
        <v>0</v>
      </c>
      <c r="R57" s="157">
        <f t="shared" si="14"/>
        <v>0</v>
      </c>
      <c r="S57" s="154">
        <f t="shared" si="15"/>
        <v>0</v>
      </c>
      <c r="T57" s="152"/>
      <c r="U57" s="152"/>
    </row>
    <row r="58" spans="1:21">
      <c r="A58" s="38"/>
      <c r="B58" s="60" t="s">
        <v>782</v>
      </c>
      <c r="C58" s="38" t="s">
        <v>293</v>
      </c>
      <c r="D58" s="39"/>
      <c r="E58" s="39"/>
      <c r="F58" s="22">
        <f t="shared" si="8"/>
        <v>0</v>
      </c>
      <c r="G58" s="271">
        <f>'Basis of Estimate'!$G$8</f>
        <v>43617</v>
      </c>
      <c r="H58" s="271">
        <f>'Basis of Estimate'!$E$8</f>
        <v>43800</v>
      </c>
      <c r="I58" s="232">
        <f>VLOOKUP(G58,'Cost Indices'!$R$28:$S$1262,2)</f>
        <v>176.77636123196373</v>
      </c>
      <c r="J58" s="232">
        <f>VLOOKUP(H58,'Cost Indices'!$R$28:$S$1262,2)</f>
        <v>178.55150691465684</v>
      </c>
      <c r="K58" s="233">
        <f t="shared" si="9"/>
        <v>1.0041759375077211E-2</v>
      </c>
      <c r="L58" s="234">
        <f t="shared" si="10"/>
        <v>0</v>
      </c>
      <c r="M58" s="235">
        <f t="shared" si="11"/>
        <v>0</v>
      </c>
      <c r="N58" s="155">
        <v>0</v>
      </c>
      <c r="O58" s="156">
        <f t="shared" si="12"/>
        <v>0</v>
      </c>
      <c r="P58" s="154">
        <f t="shared" si="13"/>
        <v>0</v>
      </c>
      <c r="Q58" s="155">
        <v>0</v>
      </c>
      <c r="R58" s="157">
        <f t="shared" si="14"/>
        <v>0</v>
      </c>
      <c r="S58" s="154">
        <f t="shared" si="15"/>
        <v>0</v>
      </c>
      <c r="T58" s="152"/>
      <c r="U58" s="152"/>
    </row>
    <row r="59" spans="1:21">
      <c r="A59" s="38"/>
      <c r="B59" s="60" t="s">
        <v>783</v>
      </c>
      <c r="C59" s="38" t="s">
        <v>293</v>
      </c>
      <c r="D59" s="39"/>
      <c r="E59" s="39"/>
      <c r="F59" s="22">
        <f t="shared" si="8"/>
        <v>0</v>
      </c>
      <c r="G59" s="271">
        <f>'Basis of Estimate'!$G$8</f>
        <v>43617</v>
      </c>
      <c r="H59" s="271">
        <f>'Basis of Estimate'!$E$8</f>
        <v>43800</v>
      </c>
      <c r="I59" s="232">
        <f>VLOOKUP(G59,'Cost Indices'!$R$28:$S$1262,2)</f>
        <v>176.77636123196373</v>
      </c>
      <c r="J59" s="232">
        <f>VLOOKUP(H59,'Cost Indices'!$R$28:$S$1262,2)</f>
        <v>178.55150691465684</v>
      </c>
      <c r="K59" s="233">
        <f t="shared" si="9"/>
        <v>1.0041759375077211E-2</v>
      </c>
      <c r="L59" s="234">
        <f t="shared" si="10"/>
        <v>0</v>
      </c>
      <c r="M59" s="235">
        <f t="shared" si="11"/>
        <v>0</v>
      </c>
      <c r="N59" s="155">
        <v>0</v>
      </c>
      <c r="O59" s="156">
        <f t="shared" si="12"/>
        <v>0</v>
      </c>
      <c r="P59" s="154">
        <f t="shared" si="13"/>
        <v>0</v>
      </c>
      <c r="Q59" s="155">
        <v>0</v>
      </c>
      <c r="R59" s="157">
        <f t="shared" si="14"/>
        <v>0</v>
      </c>
      <c r="S59" s="154">
        <f t="shared" si="15"/>
        <v>0</v>
      </c>
      <c r="T59" s="152"/>
      <c r="U59" s="152"/>
    </row>
    <row r="60" spans="1:21" ht="25.5">
      <c r="A60" s="38"/>
      <c r="B60" s="60" t="s">
        <v>142</v>
      </c>
      <c r="C60" s="38" t="s">
        <v>293</v>
      </c>
      <c r="D60" s="39"/>
      <c r="E60" s="39"/>
      <c r="F60" s="22">
        <f t="shared" si="8"/>
        <v>0</v>
      </c>
      <c r="G60" s="271">
        <f>'Basis of Estimate'!$G$8</f>
        <v>43617</v>
      </c>
      <c r="H60" s="271">
        <f>'Basis of Estimate'!$E$8</f>
        <v>43800</v>
      </c>
      <c r="I60" s="232">
        <f>VLOOKUP(G60,'Cost Indices'!$R$28:$S$1262,2)</f>
        <v>176.77636123196373</v>
      </c>
      <c r="J60" s="232">
        <f>VLOOKUP(H60,'Cost Indices'!$R$28:$S$1262,2)</f>
        <v>178.55150691465684</v>
      </c>
      <c r="K60" s="233">
        <f t="shared" si="9"/>
        <v>1.0041759375077211E-2</v>
      </c>
      <c r="L60" s="234">
        <f t="shared" si="10"/>
        <v>0</v>
      </c>
      <c r="M60" s="235">
        <f t="shared" si="11"/>
        <v>0</v>
      </c>
      <c r="N60" s="155">
        <v>0</v>
      </c>
      <c r="O60" s="156">
        <f t="shared" si="12"/>
        <v>0</v>
      </c>
      <c r="P60" s="154">
        <f t="shared" si="13"/>
        <v>0</v>
      </c>
      <c r="Q60" s="155">
        <v>0</v>
      </c>
      <c r="R60" s="157">
        <f t="shared" si="14"/>
        <v>0</v>
      </c>
      <c r="S60" s="154">
        <f t="shared" si="15"/>
        <v>0</v>
      </c>
      <c r="T60" s="152"/>
      <c r="U60" s="152"/>
    </row>
    <row r="61" spans="1:21" ht="15.75">
      <c r="A61" s="82"/>
      <c r="B61" s="169" t="s">
        <v>422</v>
      </c>
      <c r="C61" s="41"/>
      <c r="D61" s="42"/>
      <c r="E61" s="43"/>
      <c r="F61" s="53"/>
      <c r="G61" s="281"/>
      <c r="H61" s="281"/>
      <c r="I61" s="53"/>
      <c r="J61" s="53"/>
      <c r="K61" s="53"/>
      <c r="L61" s="53"/>
      <c r="M61" s="53"/>
      <c r="N61" s="53"/>
      <c r="O61" s="53"/>
      <c r="P61" s="53"/>
      <c r="Q61" s="308"/>
      <c r="R61" s="219"/>
      <c r="S61" s="53"/>
      <c r="T61" s="53"/>
      <c r="U61" s="53"/>
    </row>
    <row r="62" spans="1:21" ht="15">
      <c r="A62" s="179"/>
      <c r="B62" s="142" t="s">
        <v>433</v>
      </c>
      <c r="C62" s="41"/>
      <c r="D62" s="42"/>
      <c r="E62" s="43"/>
      <c r="F62" s="53"/>
      <c r="G62" s="281"/>
      <c r="H62" s="281"/>
      <c r="I62" s="53"/>
      <c r="J62" s="53"/>
      <c r="K62" s="53"/>
      <c r="L62" s="53"/>
      <c r="M62" s="53"/>
      <c r="N62" s="53"/>
      <c r="O62" s="53"/>
      <c r="P62" s="53"/>
      <c r="Q62" s="308"/>
      <c r="R62" s="219"/>
      <c r="S62" s="53"/>
      <c r="T62" s="53"/>
      <c r="U62" s="53"/>
    </row>
    <row r="63" spans="1:21">
      <c r="A63" s="38"/>
      <c r="B63" s="60" t="s">
        <v>434</v>
      </c>
      <c r="C63" s="38" t="s">
        <v>292</v>
      </c>
      <c r="D63" s="38"/>
      <c r="E63" s="40"/>
      <c r="F63" s="22">
        <f t="shared" ref="F63:F69" si="16">D63*E63</f>
        <v>0</v>
      </c>
      <c r="G63" s="271">
        <f>'Basis of Estimate'!$G$8</f>
        <v>43617</v>
      </c>
      <c r="H63" s="271">
        <f>'Basis of Estimate'!$E$8</f>
        <v>43800</v>
      </c>
      <c r="I63" s="232">
        <f>VLOOKUP(G63,'Cost Indices'!$R$28:$S$1262,2)</f>
        <v>176.77636123196373</v>
      </c>
      <c r="J63" s="232">
        <f>VLOOKUP(H63,'Cost Indices'!$R$28:$S$1262,2)</f>
        <v>178.55150691465684</v>
      </c>
      <c r="K63" s="233">
        <f t="shared" ref="K63:K69" si="17">(J63-I63)/I63</f>
        <v>1.0041759375077211E-2</v>
      </c>
      <c r="L63" s="234">
        <f t="shared" ref="L63:L69" si="18">E63*(1+K63)</f>
        <v>0</v>
      </c>
      <c r="M63" s="235">
        <f t="shared" ref="M63:M69" si="19">+L63*D63</f>
        <v>0</v>
      </c>
      <c r="N63" s="155">
        <v>0</v>
      </c>
      <c r="O63" s="156">
        <f t="shared" ref="O63:O69" si="20">M63*N63</f>
        <v>0</v>
      </c>
      <c r="P63" s="154">
        <f t="shared" ref="P63:P69" si="21">M63+O63</f>
        <v>0</v>
      </c>
      <c r="Q63" s="155">
        <v>0</v>
      </c>
      <c r="R63" s="157">
        <f t="shared" ref="R63:R69" si="22">P63*Q63</f>
        <v>0</v>
      </c>
      <c r="S63" s="154">
        <f t="shared" ref="S63:S69" si="23">P63+R63</f>
        <v>0</v>
      </c>
      <c r="T63" s="152"/>
      <c r="U63" s="152"/>
    </row>
    <row r="64" spans="1:21">
      <c r="A64" s="38"/>
      <c r="B64" s="60" t="s">
        <v>784</v>
      </c>
      <c r="C64" s="38" t="s">
        <v>292</v>
      </c>
      <c r="D64" s="38"/>
      <c r="E64" s="40"/>
      <c r="F64" s="22">
        <f t="shared" si="16"/>
        <v>0</v>
      </c>
      <c r="G64" s="271">
        <f>'Basis of Estimate'!$G$8</f>
        <v>43617</v>
      </c>
      <c r="H64" s="271">
        <f>'Basis of Estimate'!$E$8</f>
        <v>43800</v>
      </c>
      <c r="I64" s="232">
        <f>VLOOKUP(G64,'Cost Indices'!$R$28:$S$1262,2)</f>
        <v>176.77636123196373</v>
      </c>
      <c r="J64" s="232">
        <f>VLOOKUP(H64,'Cost Indices'!$R$28:$S$1262,2)</f>
        <v>178.55150691465684</v>
      </c>
      <c r="K64" s="233">
        <f t="shared" si="17"/>
        <v>1.0041759375077211E-2</v>
      </c>
      <c r="L64" s="234">
        <f t="shared" si="18"/>
        <v>0</v>
      </c>
      <c r="M64" s="235">
        <f t="shared" si="19"/>
        <v>0</v>
      </c>
      <c r="N64" s="155">
        <v>0</v>
      </c>
      <c r="O64" s="156">
        <f t="shared" si="20"/>
        <v>0</v>
      </c>
      <c r="P64" s="154">
        <f t="shared" si="21"/>
        <v>0</v>
      </c>
      <c r="Q64" s="155">
        <v>0</v>
      </c>
      <c r="R64" s="157">
        <f t="shared" si="22"/>
        <v>0</v>
      </c>
      <c r="S64" s="154">
        <f t="shared" si="23"/>
        <v>0</v>
      </c>
      <c r="T64" s="152"/>
      <c r="U64" s="152"/>
    </row>
    <row r="65" spans="1:21">
      <c r="A65" s="38"/>
      <c r="B65" s="60" t="s">
        <v>785</v>
      </c>
      <c r="C65" s="38" t="s">
        <v>292</v>
      </c>
      <c r="D65" s="38"/>
      <c r="E65" s="40"/>
      <c r="F65" s="22">
        <f t="shared" si="16"/>
        <v>0</v>
      </c>
      <c r="G65" s="271">
        <f>'Basis of Estimate'!$G$8</f>
        <v>43617</v>
      </c>
      <c r="H65" s="271">
        <f>'Basis of Estimate'!$E$8</f>
        <v>43800</v>
      </c>
      <c r="I65" s="232">
        <f>VLOOKUP(G65,'Cost Indices'!$R$28:$S$1262,2)</f>
        <v>176.77636123196373</v>
      </c>
      <c r="J65" s="232">
        <f>VLOOKUP(H65,'Cost Indices'!$R$28:$S$1262,2)</f>
        <v>178.55150691465684</v>
      </c>
      <c r="K65" s="233">
        <f t="shared" si="17"/>
        <v>1.0041759375077211E-2</v>
      </c>
      <c r="L65" s="234">
        <f t="shared" si="18"/>
        <v>0</v>
      </c>
      <c r="M65" s="235">
        <f t="shared" si="19"/>
        <v>0</v>
      </c>
      <c r="N65" s="155">
        <v>0</v>
      </c>
      <c r="O65" s="156">
        <f t="shared" si="20"/>
        <v>0</v>
      </c>
      <c r="P65" s="154">
        <f t="shared" si="21"/>
        <v>0</v>
      </c>
      <c r="Q65" s="155">
        <v>0</v>
      </c>
      <c r="R65" s="157">
        <f t="shared" si="22"/>
        <v>0</v>
      </c>
      <c r="S65" s="154">
        <f t="shared" si="23"/>
        <v>0</v>
      </c>
      <c r="T65" s="152"/>
      <c r="U65" s="152"/>
    </row>
    <row r="66" spans="1:21">
      <c r="A66" s="38"/>
      <c r="B66" s="60" t="s">
        <v>435</v>
      </c>
      <c r="C66" s="38" t="s">
        <v>293</v>
      </c>
      <c r="D66" s="38"/>
      <c r="E66" s="40"/>
      <c r="F66" s="22">
        <f t="shared" si="16"/>
        <v>0</v>
      </c>
      <c r="G66" s="271">
        <f>'Basis of Estimate'!$G$8</f>
        <v>43617</v>
      </c>
      <c r="H66" s="271">
        <f>'Basis of Estimate'!$E$8</f>
        <v>43800</v>
      </c>
      <c r="I66" s="232">
        <f>VLOOKUP(G66,'Cost Indices'!$R$28:$S$1262,2)</f>
        <v>176.77636123196373</v>
      </c>
      <c r="J66" s="232">
        <f>VLOOKUP(H66,'Cost Indices'!$R$28:$S$1262,2)</f>
        <v>178.55150691465684</v>
      </c>
      <c r="K66" s="233">
        <f t="shared" si="17"/>
        <v>1.0041759375077211E-2</v>
      </c>
      <c r="L66" s="234">
        <f t="shared" si="18"/>
        <v>0</v>
      </c>
      <c r="M66" s="235">
        <f t="shared" si="19"/>
        <v>0</v>
      </c>
      <c r="N66" s="155">
        <v>0</v>
      </c>
      <c r="O66" s="156">
        <f t="shared" si="20"/>
        <v>0</v>
      </c>
      <c r="P66" s="154">
        <f t="shared" si="21"/>
        <v>0</v>
      </c>
      <c r="Q66" s="155">
        <v>0</v>
      </c>
      <c r="R66" s="157">
        <f t="shared" si="22"/>
        <v>0</v>
      </c>
      <c r="S66" s="154">
        <f t="shared" si="23"/>
        <v>0</v>
      </c>
      <c r="T66" s="152"/>
      <c r="U66" s="152"/>
    </row>
    <row r="67" spans="1:21">
      <c r="A67" s="38"/>
      <c r="B67" s="60" t="s">
        <v>786</v>
      </c>
      <c r="C67" s="38" t="s">
        <v>293</v>
      </c>
      <c r="D67" s="38"/>
      <c r="E67" s="40"/>
      <c r="F67" s="22">
        <f t="shared" si="16"/>
        <v>0</v>
      </c>
      <c r="G67" s="271">
        <f>'Basis of Estimate'!$G$8</f>
        <v>43617</v>
      </c>
      <c r="H67" s="271">
        <f>'Basis of Estimate'!$E$8</f>
        <v>43800</v>
      </c>
      <c r="I67" s="232">
        <f>VLOOKUP(G67,'Cost Indices'!$R$28:$S$1262,2)</f>
        <v>176.77636123196373</v>
      </c>
      <c r="J67" s="232">
        <f>VLOOKUP(H67,'Cost Indices'!$R$28:$S$1262,2)</f>
        <v>178.55150691465684</v>
      </c>
      <c r="K67" s="233">
        <f t="shared" si="17"/>
        <v>1.0041759375077211E-2</v>
      </c>
      <c r="L67" s="234">
        <f t="shared" si="18"/>
        <v>0</v>
      </c>
      <c r="M67" s="235">
        <f t="shared" si="19"/>
        <v>0</v>
      </c>
      <c r="N67" s="155">
        <v>0</v>
      </c>
      <c r="O67" s="156">
        <f t="shared" si="20"/>
        <v>0</v>
      </c>
      <c r="P67" s="154">
        <f t="shared" si="21"/>
        <v>0</v>
      </c>
      <c r="Q67" s="155">
        <v>0</v>
      </c>
      <c r="R67" s="157">
        <f t="shared" si="22"/>
        <v>0</v>
      </c>
      <c r="S67" s="154">
        <f t="shared" si="23"/>
        <v>0</v>
      </c>
      <c r="T67" s="152"/>
      <c r="U67" s="152"/>
    </row>
    <row r="68" spans="1:21">
      <c r="A68" s="38"/>
      <c r="B68" s="60" t="s">
        <v>436</v>
      </c>
      <c r="C68" s="38" t="s">
        <v>293</v>
      </c>
      <c r="D68" s="38"/>
      <c r="E68" s="40"/>
      <c r="F68" s="22">
        <f t="shared" si="16"/>
        <v>0</v>
      </c>
      <c r="G68" s="271">
        <f>'Basis of Estimate'!$G$8</f>
        <v>43617</v>
      </c>
      <c r="H68" s="271">
        <f>'Basis of Estimate'!$E$8</f>
        <v>43800</v>
      </c>
      <c r="I68" s="232">
        <f>VLOOKUP(G68,'Cost Indices'!$R$28:$S$1262,2)</f>
        <v>176.77636123196373</v>
      </c>
      <c r="J68" s="232">
        <f>VLOOKUP(H68,'Cost Indices'!$R$28:$S$1262,2)</f>
        <v>178.55150691465684</v>
      </c>
      <c r="K68" s="233">
        <f t="shared" si="17"/>
        <v>1.0041759375077211E-2</v>
      </c>
      <c r="L68" s="234">
        <f t="shared" si="18"/>
        <v>0</v>
      </c>
      <c r="M68" s="235">
        <f t="shared" si="19"/>
        <v>0</v>
      </c>
      <c r="N68" s="155">
        <v>0</v>
      </c>
      <c r="O68" s="156">
        <f t="shared" si="20"/>
        <v>0</v>
      </c>
      <c r="P68" s="154">
        <f t="shared" si="21"/>
        <v>0</v>
      </c>
      <c r="Q68" s="155">
        <v>0</v>
      </c>
      <c r="R68" s="157">
        <f t="shared" si="22"/>
        <v>0</v>
      </c>
      <c r="S68" s="154">
        <f t="shared" si="23"/>
        <v>0</v>
      </c>
      <c r="T68" s="152"/>
      <c r="U68" s="152"/>
    </row>
    <row r="69" spans="1:21">
      <c r="A69" s="38"/>
      <c r="B69" s="60" t="s">
        <v>437</v>
      </c>
      <c r="C69" s="38" t="s">
        <v>293</v>
      </c>
      <c r="D69" s="38"/>
      <c r="E69" s="40"/>
      <c r="F69" s="22">
        <f t="shared" si="16"/>
        <v>0</v>
      </c>
      <c r="G69" s="271">
        <f>'Basis of Estimate'!$G$8</f>
        <v>43617</v>
      </c>
      <c r="H69" s="271">
        <f>'Basis of Estimate'!$E$8</f>
        <v>43800</v>
      </c>
      <c r="I69" s="232">
        <f>VLOOKUP(G69,'Cost Indices'!$R$28:$S$1262,2)</f>
        <v>176.77636123196373</v>
      </c>
      <c r="J69" s="232">
        <f>VLOOKUP(H69,'Cost Indices'!$R$28:$S$1262,2)</f>
        <v>178.55150691465684</v>
      </c>
      <c r="K69" s="233">
        <f t="shared" si="17"/>
        <v>1.0041759375077211E-2</v>
      </c>
      <c r="L69" s="234">
        <f t="shared" si="18"/>
        <v>0</v>
      </c>
      <c r="M69" s="235">
        <f t="shared" si="19"/>
        <v>0</v>
      </c>
      <c r="N69" s="155">
        <v>0</v>
      </c>
      <c r="O69" s="156">
        <f t="shared" si="20"/>
        <v>0</v>
      </c>
      <c r="P69" s="154">
        <f t="shared" si="21"/>
        <v>0</v>
      </c>
      <c r="Q69" s="155">
        <v>0</v>
      </c>
      <c r="R69" s="157">
        <f t="shared" si="22"/>
        <v>0</v>
      </c>
      <c r="S69" s="154">
        <f t="shared" si="23"/>
        <v>0</v>
      </c>
      <c r="T69" s="152"/>
      <c r="U69" s="152"/>
    </row>
    <row r="70" spans="1:21">
      <c r="A70" s="38"/>
      <c r="B70" s="60" t="s">
        <v>143</v>
      </c>
      <c r="C70" s="38" t="s">
        <v>293</v>
      </c>
      <c r="D70" s="38"/>
      <c r="E70" s="40"/>
      <c r="F70" s="22">
        <f>D70*E70</f>
        <v>0</v>
      </c>
      <c r="G70" s="271">
        <f>'Basis of Estimate'!$G$8</f>
        <v>43617</v>
      </c>
      <c r="H70" s="271">
        <f>'Basis of Estimate'!$E$8</f>
        <v>43800</v>
      </c>
      <c r="I70" s="232">
        <f>VLOOKUP(G70,'Cost Indices'!$R$28:$S$1262,2)</f>
        <v>176.77636123196373</v>
      </c>
      <c r="J70" s="232">
        <f>VLOOKUP(H70,'Cost Indices'!$R$28:$S$1262,2)</f>
        <v>178.55150691465684</v>
      </c>
      <c r="K70" s="233">
        <f>(J70-I70)/I70</f>
        <v>1.0041759375077211E-2</v>
      </c>
      <c r="L70" s="234">
        <f>E70*(1+K70)</f>
        <v>0</v>
      </c>
      <c r="M70" s="235">
        <f>+L70*D70</f>
        <v>0</v>
      </c>
      <c r="N70" s="155">
        <v>0</v>
      </c>
      <c r="O70" s="156">
        <f>M70*N70</f>
        <v>0</v>
      </c>
      <c r="P70" s="154">
        <f>M70+O70</f>
        <v>0</v>
      </c>
      <c r="Q70" s="155">
        <v>0</v>
      </c>
      <c r="R70" s="157">
        <f>P70*Q70</f>
        <v>0</v>
      </c>
      <c r="S70" s="154">
        <f>P70+R70</f>
        <v>0</v>
      </c>
      <c r="T70" s="152"/>
      <c r="U70" s="152"/>
    </row>
    <row r="71" spans="1:21">
      <c r="A71" s="38"/>
      <c r="B71" s="60" t="s">
        <v>144</v>
      </c>
      <c r="C71" s="38" t="s">
        <v>292</v>
      </c>
      <c r="D71" s="38"/>
      <c r="E71" s="40"/>
      <c r="F71" s="22">
        <f>D71*E71</f>
        <v>0</v>
      </c>
      <c r="G71" s="271">
        <f>'Basis of Estimate'!$G$8</f>
        <v>43617</v>
      </c>
      <c r="H71" s="271">
        <f>'Basis of Estimate'!$E$8</f>
        <v>43800</v>
      </c>
      <c r="I71" s="232">
        <f>VLOOKUP(G71,'Cost Indices'!$R$28:$S$1262,2)</f>
        <v>176.77636123196373</v>
      </c>
      <c r="J71" s="232">
        <f>VLOOKUP(H71,'Cost Indices'!$R$28:$S$1262,2)</f>
        <v>178.55150691465684</v>
      </c>
      <c r="K71" s="233">
        <f>(J71-I71)/I71</f>
        <v>1.0041759375077211E-2</v>
      </c>
      <c r="L71" s="234">
        <f>E71*(1+K71)</f>
        <v>0</v>
      </c>
      <c r="M71" s="235">
        <f>+L71*D71</f>
        <v>0</v>
      </c>
      <c r="N71" s="155">
        <v>0</v>
      </c>
      <c r="O71" s="156">
        <f>M71*N71</f>
        <v>0</v>
      </c>
      <c r="P71" s="154">
        <f>M71+O71</f>
        <v>0</v>
      </c>
      <c r="Q71" s="155">
        <v>0</v>
      </c>
      <c r="R71" s="157">
        <f>P71*Q71</f>
        <v>0</v>
      </c>
      <c r="S71" s="154">
        <f>P71+R71</f>
        <v>0</v>
      </c>
      <c r="T71" s="152"/>
      <c r="U71" s="152"/>
    </row>
    <row r="72" spans="1:21" ht="15">
      <c r="A72" s="179"/>
      <c r="B72" s="142" t="s">
        <v>787</v>
      </c>
      <c r="C72" s="41"/>
      <c r="D72" s="42"/>
      <c r="E72" s="43"/>
      <c r="F72" s="53"/>
      <c r="G72" s="281"/>
      <c r="H72" s="281"/>
      <c r="I72" s="53"/>
      <c r="J72" s="53"/>
      <c r="K72" s="53"/>
      <c r="L72" s="53"/>
      <c r="M72" s="53"/>
      <c r="N72" s="53"/>
      <c r="O72" s="53"/>
      <c r="P72" s="53"/>
      <c r="Q72" s="308"/>
      <c r="R72" s="219"/>
      <c r="S72" s="53"/>
      <c r="T72" s="53"/>
      <c r="U72" s="53"/>
    </row>
    <row r="73" spans="1:21">
      <c r="A73" s="38"/>
      <c r="B73" s="60" t="s">
        <v>434</v>
      </c>
      <c r="C73" s="38" t="s">
        <v>292</v>
      </c>
      <c r="D73" s="38"/>
      <c r="E73" s="40"/>
      <c r="F73" s="22">
        <f t="shared" ref="F73:F78" si="24">D73*E73</f>
        <v>0</v>
      </c>
      <c r="G73" s="271">
        <f>'Basis of Estimate'!$G$8</f>
        <v>43617</v>
      </c>
      <c r="H73" s="271">
        <f>'Basis of Estimate'!$E$8</f>
        <v>43800</v>
      </c>
      <c r="I73" s="232">
        <f>VLOOKUP(G73,'Cost Indices'!$R$28:$S$1262,2)</f>
        <v>176.77636123196373</v>
      </c>
      <c r="J73" s="232">
        <f>VLOOKUP(H73,'Cost Indices'!$R$28:$S$1262,2)</f>
        <v>178.55150691465684</v>
      </c>
      <c r="K73" s="233">
        <f t="shared" ref="K73:K78" si="25">(J73-I73)/I73</f>
        <v>1.0041759375077211E-2</v>
      </c>
      <c r="L73" s="234">
        <f t="shared" ref="L73:L78" si="26">E73*(1+K73)</f>
        <v>0</v>
      </c>
      <c r="M73" s="235">
        <f t="shared" ref="M73:M78" si="27">+L73*D73</f>
        <v>0</v>
      </c>
      <c r="N73" s="155">
        <v>0</v>
      </c>
      <c r="O73" s="156">
        <f t="shared" ref="O73:O78" si="28">M73*N73</f>
        <v>0</v>
      </c>
      <c r="P73" s="154">
        <f t="shared" ref="P73:P78" si="29">M73+O73</f>
        <v>0</v>
      </c>
      <c r="Q73" s="155">
        <v>0</v>
      </c>
      <c r="R73" s="157">
        <f t="shared" ref="R73:R78" si="30">P73*Q73</f>
        <v>0</v>
      </c>
      <c r="S73" s="154">
        <f t="shared" ref="S73:S78" si="31">P73+R73</f>
        <v>0</v>
      </c>
      <c r="T73" s="152"/>
      <c r="U73" s="152"/>
    </row>
    <row r="74" spans="1:21">
      <c r="A74" s="38"/>
      <c r="B74" s="60" t="s">
        <v>784</v>
      </c>
      <c r="C74" s="38" t="s">
        <v>292</v>
      </c>
      <c r="D74" s="38"/>
      <c r="E74" s="40"/>
      <c r="F74" s="22">
        <f t="shared" si="24"/>
        <v>0</v>
      </c>
      <c r="G74" s="271">
        <f>'Basis of Estimate'!$G$8</f>
        <v>43617</v>
      </c>
      <c r="H74" s="271">
        <f>'Basis of Estimate'!$E$8</f>
        <v>43800</v>
      </c>
      <c r="I74" s="232">
        <f>VLOOKUP(G74,'Cost Indices'!$R$28:$S$1262,2)</f>
        <v>176.77636123196373</v>
      </c>
      <c r="J74" s="232">
        <f>VLOOKUP(H74,'Cost Indices'!$R$28:$S$1262,2)</f>
        <v>178.55150691465684</v>
      </c>
      <c r="K74" s="233">
        <f t="shared" si="25"/>
        <v>1.0041759375077211E-2</v>
      </c>
      <c r="L74" s="234">
        <f t="shared" si="26"/>
        <v>0</v>
      </c>
      <c r="M74" s="235">
        <f t="shared" si="27"/>
        <v>0</v>
      </c>
      <c r="N74" s="155">
        <v>0</v>
      </c>
      <c r="O74" s="156">
        <f t="shared" si="28"/>
        <v>0</v>
      </c>
      <c r="P74" s="154">
        <f t="shared" si="29"/>
        <v>0</v>
      </c>
      <c r="Q74" s="155">
        <v>0</v>
      </c>
      <c r="R74" s="157">
        <f t="shared" si="30"/>
        <v>0</v>
      </c>
      <c r="S74" s="154">
        <f t="shared" si="31"/>
        <v>0</v>
      </c>
      <c r="T74" s="152"/>
      <c r="U74" s="152"/>
    </row>
    <row r="75" spans="1:21">
      <c r="A75" s="38"/>
      <c r="B75" s="60" t="s">
        <v>435</v>
      </c>
      <c r="C75" s="38" t="s">
        <v>293</v>
      </c>
      <c r="D75" s="38"/>
      <c r="E75" s="40"/>
      <c r="F75" s="22">
        <f t="shared" si="24"/>
        <v>0</v>
      </c>
      <c r="G75" s="271">
        <f>'Basis of Estimate'!$G$8</f>
        <v>43617</v>
      </c>
      <c r="H75" s="271">
        <f>'Basis of Estimate'!$E$8</f>
        <v>43800</v>
      </c>
      <c r="I75" s="232">
        <f>VLOOKUP(G75,'Cost Indices'!$R$28:$S$1262,2)</f>
        <v>176.77636123196373</v>
      </c>
      <c r="J75" s="232">
        <f>VLOOKUP(H75,'Cost Indices'!$R$28:$S$1262,2)</f>
        <v>178.55150691465684</v>
      </c>
      <c r="K75" s="233">
        <f t="shared" si="25"/>
        <v>1.0041759375077211E-2</v>
      </c>
      <c r="L75" s="234">
        <f t="shared" si="26"/>
        <v>0</v>
      </c>
      <c r="M75" s="235">
        <f t="shared" si="27"/>
        <v>0</v>
      </c>
      <c r="N75" s="155">
        <v>0</v>
      </c>
      <c r="O75" s="156">
        <f t="shared" si="28"/>
        <v>0</v>
      </c>
      <c r="P75" s="154">
        <f t="shared" si="29"/>
        <v>0</v>
      </c>
      <c r="Q75" s="155">
        <v>0</v>
      </c>
      <c r="R75" s="157">
        <f t="shared" si="30"/>
        <v>0</v>
      </c>
      <c r="S75" s="154">
        <f t="shared" si="31"/>
        <v>0</v>
      </c>
      <c r="T75" s="152"/>
      <c r="U75" s="152"/>
    </row>
    <row r="76" spans="1:21">
      <c r="A76" s="38"/>
      <c r="B76" s="60" t="s">
        <v>788</v>
      </c>
      <c r="C76" s="38" t="s">
        <v>293</v>
      </c>
      <c r="D76" s="38"/>
      <c r="E76" s="40"/>
      <c r="F76" s="22">
        <f t="shared" si="24"/>
        <v>0</v>
      </c>
      <c r="G76" s="271">
        <f>'Basis of Estimate'!$G$8</f>
        <v>43617</v>
      </c>
      <c r="H76" s="271">
        <f>'Basis of Estimate'!$E$8</f>
        <v>43800</v>
      </c>
      <c r="I76" s="232">
        <f>VLOOKUP(G76,'Cost Indices'!$R$28:$S$1262,2)</f>
        <v>176.77636123196373</v>
      </c>
      <c r="J76" s="232">
        <f>VLOOKUP(H76,'Cost Indices'!$R$28:$S$1262,2)</f>
        <v>178.55150691465684</v>
      </c>
      <c r="K76" s="233">
        <f t="shared" si="25"/>
        <v>1.0041759375077211E-2</v>
      </c>
      <c r="L76" s="234">
        <f t="shared" si="26"/>
        <v>0</v>
      </c>
      <c r="M76" s="235">
        <f t="shared" si="27"/>
        <v>0</v>
      </c>
      <c r="N76" s="155">
        <v>0</v>
      </c>
      <c r="O76" s="156">
        <f t="shared" si="28"/>
        <v>0</v>
      </c>
      <c r="P76" s="154">
        <f t="shared" si="29"/>
        <v>0</v>
      </c>
      <c r="Q76" s="155">
        <v>0</v>
      </c>
      <c r="R76" s="157">
        <f t="shared" si="30"/>
        <v>0</v>
      </c>
      <c r="S76" s="154">
        <f t="shared" si="31"/>
        <v>0</v>
      </c>
      <c r="T76" s="152"/>
      <c r="U76" s="152"/>
    </row>
    <row r="77" spans="1:21">
      <c r="A77" s="38"/>
      <c r="B77" s="60" t="s">
        <v>789</v>
      </c>
      <c r="C77" s="38" t="s">
        <v>293</v>
      </c>
      <c r="D77" s="38"/>
      <c r="E77" s="40"/>
      <c r="F77" s="22">
        <f t="shared" si="24"/>
        <v>0</v>
      </c>
      <c r="G77" s="271">
        <f>'Basis of Estimate'!$G$8</f>
        <v>43617</v>
      </c>
      <c r="H77" s="271">
        <f>'Basis of Estimate'!$E$8</f>
        <v>43800</v>
      </c>
      <c r="I77" s="232">
        <f>VLOOKUP(G77,'Cost Indices'!$R$28:$S$1262,2)</f>
        <v>176.77636123196373</v>
      </c>
      <c r="J77" s="232">
        <f>VLOOKUP(H77,'Cost Indices'!$R$28:$S$1262,2)</f>
        <v>178.55150691465684</v>
      </c>
      <c r="K77" s="233">
        <f t="shared" si="25"/>
        <v>1.0041759375077211E-2</v>
      </c>
      <c r="L77" s="234">
        <f t="shared" si="26"/>
        <v>0</v>
      </c>
      <c r="M77" s="235">
        <f t="shared" si="27"/>
        <v>0</v>
      </c>
      <c r="N77" s="155">
        <v>0</v>
      </c>
      <c r="O77" s="156">
        <f t="shared" si="28"/>
        <v>0</v>
      </c>
      <c r="P77" s="154">
        <f t="shared" si="29"/>
        <v>0</v>
      </c>
      <c r="Q77" s="155">
        <v>0</v>
      </c>
      <c r="R77" s="157">
        <f t="shared" si="30"/>
        <v>0</v>
      </c>
      <c r="S77" s="154">
        <f t="shared" si="31"/>
        <v>0</v>
      </c>
      <c r="T77" s="152"/>
      <c r="U77" s="152"/>
    </row>
    <row r="78" spans="1:21">
      <c r="A78" s="38"/>
      <c r="B78" s="60" t="s">
        <v>145</v>
      </c>
      <c r="C78" s="38" t="s">
        <v>292</v>
      </c>
      <c r="D78" s="38"/>
      <c r="E78" s="40"/>
      <c r="F78" s="22">
        <f t="shared" si="24"/>
        <v>0</v>
      </c>
      <c r="G78" s="271">
        <f>'Basis of Estimate'!$G$8</f>
        <v>43617</v>
      </c>
      <c r="H78" s="271">
        <f>'Basis of Estimate'!$E$8</f>
        <v>43800</v>
      </c>
      <c r="I78" s="232">
        <f>VLOOKUP(G78,'Cost Indices'!$R$28:$S$1262,2)</f>
        <v>176.77636123196373</v>
      </c>
      <c r="J78" s="232">
        <f>VLOOKUP(H78,'Cost Indices'!$R$28:$S$1262,2)</f>
        <v>178.55150691465684</v>
      </c>
      <c r="K78" s="233">
        <f t="shared" si="25"/>
        <v>1.0041759375077211E-2</v>
      </c>
      <c r="L78" s="234">
        <f t="shared" si="26"/>
        <v>0</v>
      </c>
      <c r="M78" s="235">
        <f t="shared" si="27"/>
        <v>0</v>
      </c>
      <c r="N78" s="155">
        <v>0</v>
      </c>
      <c r="O78" s="156">
        <f t="shared" si="28"/>
        <v>0</v>
      </c>
      <c r="P78" s="154">
        <f t="shared" si="29"/>
        <v>0</v>
      </c>
      <c r="Q78" s="155">
        <v>0</v>
      </c>
      <c r="R78" s="157">
        <f t="shared" si="30"/>
        <v>0</v>
      </c>
      <c r="S78" s="154">
        <f t="shared" si="31"/>
        <v>0</v>
      </c>
      <c r="T78" s="152"/>
      <c r="U78" s="152"/>
    </row>
    <row r="79" spans="1:21" ht="15">
      <c r="A79" s="179"/>
      <c r="B79" s="142" t="s">
        <v>790</v>
      </c>
      <c r="C79" s="41"/>
      <c r="D79" s="42"/>
      <c r="E79" s="43"/>
      <c r="F79" s="53"/>
      <c r="G79" s="281"/>
      <c r="H79" s="281"/>
      <c r="I79" s="53"/>
      <c r="J79" s="53"/>
      <c r="K79" s="53"/>
      <c r="L79" s="53"/>
      <c r="M79" s="53"/>
      <c r="N79" s="53"/>
      <c r="O79" s="53"/>
      <c r="P79" s="53"/>
      <c r="Q79" s="308"/>
      <c r="R79" s="219"/>
      <c r="S79" s="53"/>
      <c r="T79" s="53"/>
      <c r="U79" s="53"/>
    </row>
    <row r="80" spans="1:21">
      <c r="A80" s="38"/>
      <c r="B80" s="60" t="s">
        <v>791</v>
      </c>
      <c r="C80" s="38" t="s">
        <v>292</v>
      </c>
      <c r="D80" s="38"/>
      <c r="E80" s="40"/>
      <c r="F80" s="22">
        <f t="shared" ref="F80:F85" si="32">D80*E80</f>
        <v>0</v>
      </c>
      <c r="G80" s="271">
        <f>'Basis of Estimate'!$G$8</f>
        <v>43617</v>
      </c>
      <c r="H80" s="271">
        <f>'Basis of Estimate'!$E$8</f>
        <v>43800</v>
      </c>
      <c r="I80" s="232">
        <f>VLOOKUP(G80,'Cost Indices'!$R$28:$S$1262,2)</f>
        <v>176.77636123196373</v>
      </c>
      <c r="J80" s="232">
        <f>VLOOKUP(H80,'Cost Indices'!$R$28:$S$1262,2)</f>
        <v>178.55150691465684</v>
      </c>
      <c r="K80" s="233">
        <f t="shared" ref="K80:K85" si="33">(J80-I80)/I80</f>
        <v>1.0041759375077211E-2</v>
      </c>
      <c r="L80" s="234">
        <f t="shared" ref="L80:L85" si="34">E80*(1+K80)</f>
        <v>0</v>
      </c>
      <c r="M80" s="235">
        <f t="shared" ref="M80:M85" si="35">+L80*D80</f>
        <v>0</v>
      </c>
      <c r="N80" s="155">
        <v>0</v>
      </c>
      <c r="O80" s="156">
        <f t="shared" ref="O80:O85" si="36">M80*N80</f>
        <v>0</v>
      </c>
      <c r="P80" s="154">
        <f t="shared" ref="P80:P85" si="37">M80+O80</f>
        <v>0</v>
      </c>
      <c r="Q80" s="155">
        <v>0</v>
      </c>
      <c r="R80" s="157">
        <f t="shared" ref="R80:R85" si="38">P80*Q80</f>
        <v>0</v>
      </c>
      <c r="S80" s="154">
        <f t="shared" ref="S80:S85" si="39">P80+R80</f>
        <v>0</v>
      </c>
      <c r="T80" s="152"/>
      <c r="U80" s="152"/>
    </row>
    <row r="81" spans="1:21">
      <c r="A81" s="38"/>
      <c r="B81" s="60" t="s">
        <v>792</v>
      </c>
      <c r="C81" s="38" t="s">
        <v>293</v>
      </c>
      <c r="D81" s="38"/>
      <c r="E81" s="40"/>
      <c r="F81" s="22">
        <f t="shared" si="32"/>
        <v>0</v>
      </c>
      <c r="G81" s="271">
        <f>'Basis of Estimate'!$G$8</f>
        <v>43617</v>
      </c>
      <c r="H81" s="271">
        <f>'Basis of Estimate'!$E$8</f>
        <v>43800</v>
      </c>
      <c r="I81" s="232">
        <f>VLOOKUP(G81,'Cost Indices'!$R$28:$S$1262,2)</f>
        <v>176.77636123196373</v>
      </c>
      <c r="J81" s="232">
        <f>VLOOKUP(H81,'Cost Indices'!$R$28:$S$1262,2)</f>
        <v>178.55150691465684</v>
      </c>
      <c r="K81" s="233">
        <f t="shared" si="33"/>
        <v>1.0041759375077211E-2</v>
      </c>
      <c r="L81" s="234">
        <f t="shared" si="34"/>
        <v>0</v>
      </c>
      <c r="M81" s="235">
        <f t="shared" si="35"/>
        <v>0</v>
      </c>
      <c r="N81" s="155">
        <v>0</v>
      </c>
      <c r="O81" s="156">
        <f t="shared" si="36"/>
        <v>0</v>
      </c>
      <c r="P81" s="154">
        <f t="shared" si="37"/>
        <v>0</v>
      </c>
      <c r="Q81" s="155">
        <v>0</v>
      </c>
      <c r="R81" s="157">
        <f t="shared" si="38"/>
        <v>0</v>
      </c>
      <c r="S81" s="154">
        <f t="shared" si="39"/>
        <v>0</v>
      </c>
      <c r="T81" s="152"/>
      <c r="U81" s="152"/>
    </row>
    <row r="82" spans="1:21">
      <c r="A82" s="38"/>
      <c r="B82" s="60" t="s">
        <v>786</v>
      </c>
      <c r="C82" s="38" t="s">
        <v>293</v>
      </c>
      <c r="D82" s="38"/>
      <c r="E82" s="40"/>
      <c r="F82" s="22">
        <f t="shared" si="32"/>
        <v>0</v>
      </c>
      <c r="G82" s="271">
        <f>'Basis of Estimate'!$G$8</f>
        <v>43617</v>
      </c>
      <c r="H82" s="271">
        <f>'Basis of Estimate'!$E$8</f>
        <v>43800</v>
      </c>
      <c r="I82" s="232">
        <f>VLOOKUP(G82,'Cost Indices'!$R$28:$S$1262,2)</f>
        <v>176.77636123196373</v>
      </c>
      <c r="J82" s="232">
        <f>VLOOKUP(H82,'Cost Indices'!$R$28:$S$1262,2)</f>
        <v>178.55150691465684</v>
      </c>
      <c r="K82" s="233">
        <f t="shared" si="33"/>
        <v>1.0041759375077211E-2</v>
      </c>
      <c r="L82" s="234">
        <f t="shared" si="34"/>
        <v>0</v>
      </c>
      <c r="M82" s="235">
        <f t="shared" si="35"/>
        <v>0</v>
      </c>
      <c r="N82" s="155">
        <v>0</v>
      </c>
      <c r="O82" s="156">
        <f t="shared" si="36"/>
        <v>0</v>
      </c>
      <c r="P82" s="154">
        <f t="shared" si="37"/>
        <v>0</v>
      </c>
      <c r="Q82" s="155">
        <v>0</v>
      </c>
      <c r="R82" s="157">
        <f t="shared" si="38"/>
        <v>0</v>
      </c>
      <c r="S82" s="154">
        <f t="shared" si="39"/>
        <v>0</v>
      </c>
      <c r="T82" s="152"/>
      <c r="U82" s="152"/>
    </row>
    <row r="83" spans="1:21">
      <c r="A83" s="38"/>
      <c r="B83" s="60" t="s">
        <v>793</v>
      </c>
      <c r="C83" s="38" t="s">
        <v>293</v>
      </c>
      <c r="D83" s="38"/>
      <c r="E83" s="40"/>
      <c r="F83" s="22">
        <f t="shared" si="32"/>
        <v>0</v>
      </c>
      <c r="G83" s="271">
        <f>'Basis of Estimate'!$G$8</f>
        <v>43617</v>
      </c>
      <c r="H83" s="271">
        <f>'Basis of Estimate'!$E$8</f>
        <v>43800</v>
      </c>
      <c r="I83" s="232">
        <f>VLOOKUP(G83,'Cost Indices'!$R$28:$S$1262,2)</f>
        <v>176.77636123196373</v>
      </c>
      <c r="J83" s="232">
        <f>VLOOKUP(H83,'Cost Indices'!$R$28:$S$1262,2)</f>
        <v>178.55150691465684</v>
      </c>
      <c r="K83" s="233">
        <f t="shared" si="33"/>
        <v>1.0041759375077211E-2</v>
      </c>
      <c r="L83" s="234">
        <f t="shared" si="34"/>
        <v>0</v>
      </c>
      <c r="M83" s="235">
        <f t="shared" si="35"/>
        <v>0</v>
      </c>
      <c r="N83" s="155">
        <v>0</v>
      </c>
      <c r="O83" s="156">
        <f t="shared" si="36"/>
        <v>0</v>
      </c>
      <c r="P83" s="154">
        <f t="shared" si="37"/>
        <v>0</v>
      </c>
      <c r="Q83" s="155">
        <v>0</v>
      </c>
      <c r="R83" s="157">
        <f t="shared" si="38"/>
        <v>0</v>
      </c>
      <c r="S83" s="154">
        <f t="shared" si="39"/>
        <v>0</v>
      </c>
      <c r="T83" s="152"/>
      <c r="U83" s="152"/>
    </row>
    <row r="84" spans="1:21">
      <c r="A84" s="38"/>
      <c r="B84" s="60" t="s">
        <v>794</v>
      </c>
      <c r="C84" s="38" t="s">
        <v>293</v>
      </c>
      <c r="D84" s="38"/>
      <c r="E84" s="40"/>
      <c r="F84" s="22">
        <f t="shared" si="32"/>
        <v>0</v>
      </c>
      <c r="G84" s="271">
        <f>'Basis of Estimate'!$G$8</f>
        <v>43617</v>
      </c>
      <c r="H84" s="271">
        <f>'Basis of Estimate'!$E$8</f>
        <v>43800</v>
      </c>
      <c r="I84" s="232">
        <f>VLOOKUP(G84,'Cost Indices'!$R$28:$S$1262,2)</f>
        <v>176.77636123196373</v>
      </c>
      <c r="J84" s="232">
        <f>VLOOKUP(H84,'Cost Indices'!$R$28:$S$1262,2)</f>
        <v>178.55150691465684</v>
      </c>
      <c r="K84" s="233">
        <f t="shared" si="33"/>
        <v>1.0041759375077211E-2</v>
      </c>
      <c r="L84" s="234">
        <f t="shared" si="34"/>
        <v>0</v>
      </c>
      <c r="M84" s="235">
        <f t="shared" si="35"/>
        <v>0</v>
      </c>
      <c r="N84" s="155">
        <v>0</v>
      </c>
      <c r="O84" s="156">
        <f t="shared" si="36"/>
        <v>0</v>
      </c>
      <c r="P84" s="154">
        <f t="shared" si="37"/>
        <v>0</v>
      </c>
      <c r="Q84" s="155">
        <v>0</v>
      </c>
      <c r="R84" s="157">
        <f t="shared" si="38"/>
        <v>0</v>
      </c>
      <c r="S84" s="154">
        <f t="shared" si="39"/>
        <v>0</v>
      </c>
      <c r="T84" s="152"/>
      <c r="U84" s="152"/>
    </row>
    <row r="85" spans="1:21">
      <c r="A85" s="38"/>
      <c r="B85" s="60" t="s">
        <v>146</v>
      </c>
      <c r="C85" s="38" t="s">
        <v>292</v>
      </c>
      <c r="D85" s="38"/>
      <c r="E85" s="40"/>
      <c r="F85" s="22">
        <f t="shared" si="32"/>
        <v>0</v>
      </c>
      <c r="G85" s="271">
        <f>'Basis of Estimate'!$G$8</f>
        <v>43617</v>
      </c>
      <c r="H85" s="271">
        <f>'Basis of Estimate'!$E$8</f>
        <v>43800</v>
      </c>
      <c r="I85" s="232">
        <f>VLOOKUP(G85,'Cost Indices'!$R$28:$S$1262,2)</f>
        <v>176.77636123196373</v>
      </c>
      <c r="J85" s="232">
        <f>VLOOKUP(H85,'Cost Indices'!$R$28:$S$1262,2)</f>
        <v>178.55150691465684</v>
      </c>
      <c r="K85" s="233">
        <f t="shared" si="33"/>
        <v>1.0041759375077211E-2</v>
      </c>
      <c r="L85" s="234">
        <f t="shared" si="34"/>
        <v>0</v>
      </c>
      <c r="M85" s="235">
        <f t="shared" si="35"/>
        <v>0</v>
      </c>
      <c r="N85" s="155">
        <v>0</v>
      </c>
      <c r="O85" s="156">
        <f t="shared" si="36"/>
        <v>0</v>
      </c>
      <c r="P85" s="154">
        <f t="shared" si="37"/>
        <v>0</v>
      </c>
      <c r="Q85" s="155">
        <v>0</v>
      </c>
      <c r="R85" s="157">
        <f t="shared" si="38"/>
        <v>0</v>
      </c>
      <c r="S85" s="154">
        <f t="shared" si="39"/>
        <v>0</v>
      </c>
      <c r="T85" s="152"/>
      <c r="U85" s="152"/>
    </row>
    <row r="86" spans="1:21" ht="30">
      <c r="A86" s="179"/>
      <c r="B86" s="142" t="s">
        <v>795</v>
      </c>
      <c r="C86" s="41"/>
      <c r="D86" s="42"/>
      <c r="E86" s="43"/>
      <c r="F86" s="53"/>
      <c r="G86" s="281"/>
      <c r="H86" s="281"/>
      <c r="I86" s="53"/>
      <c r="J86" s="53"/>
      <c r="K86" s="53"/>
      <c r="L86" s="53"/>
      <c r="M86" s="53"/>
      <c r="N86" s="53"/>
      <c r="O86" s="53"/>
      <c r="P86" s="53"/>
      <c r="Q86" s="308"/>
      <c r="R86" s="219"/>
      <c r="S86" s="53"/>
      <c r="T86" s="53"/>
      <c r="U86" s="53"/>
    </row>
    <row r="87" spans="1:21">
      <c r="A87" s="38"/>
      <c r="B87" s="60" t="s">
        <v>796</v>
      </c>
      <c r="C87" s="38" t="s">
        <v>292</v>
      </c>
      <c r="D87" s="38"/>
      <c r="E87" s="40"/>
      <c r="F87" s="22">
        <f>D87*E87</f>
        <v>0</v>
      </c>
      <c r="G87" s="271">
        <f>'Basis of Estimate'!$G$8</f>
        <v>43617</v>
      </c>
      <c r="H87" s="271">
        <f>'Basis of Estimate'!$E$8</f>
        <v>43800</v>
      </c>
      <c r="I87" s="232">
        <f>VLOOKUP(G87,'Cost Indices'!$R$28:$S$1262,2)</f>
        <v>176.77636123196373</v>
      </c>
      <c r="J87" s="232">
        <f>VLOOKUP(H87,'Cost Indices'!$R$28:$S$1262,2)</f>
        <v>178.55150691465684</v>
      </c>
      <c r="K87" s="233">
        <f>(J87-I87)/I87</f>
        <v>1.0041759375077211E-2</v>
      </c>
      <c r="L87" s="234">
        <f>E87*(1+K87)</f>
        <v>0</v>
      </c>
      <c r="M87" s="235">
        <f>+L87*D87</f>
        <v>0</v>
      </c>
      <c r="N87" s="155">
        <v>0</v>
      </c>
      <c r="O87" s="156">
        <f>M87*N87</f>
        <v>0</v>
      </c>
      <c r="P87" s="154">
        <f>M87+O87</f>
        <v>0</v>
      </c>
      <c r="Q87" s="155">
        <v>0</v>
      </c>
      <c r="R87" s="157">
        <f>P87*Q87</f>
        <v>0</v>
      </c>
      <c r="S87" s="154">
        <f>P87+R87</f>
        <v>0</v>
      </c>
      <c r="T87" s="152"/>
      <c r="U87" s="152"/>
    </row>
    <row r="88" spans="1:21">
      <c r="A88" s="38"/>
      <c r="B88" s="60" t="s">
        <v>435</v>
      </c>
      <c r="C88" s="38" t="s">
        <v>293</v>
      </c>
      <c r="D88" s="38"/>
      <c r="E88" s="40"/>
      <c r="F88" s="22">
        <f>D88*E88</f>
        <v>0</v>
      </c>
      <c r="G88" s="271">
        <f>'Basis of Estimate'!$G$8</f>
        <v>43617</v>
      </c>
      <c r="H88" s="271">
        <f>'Basis of Estimate'!$E$8</f>
        <v>43800</v>
      </c>
      <c r="I88" s="232">
        <f>VLOOKUP(G88,'Cost Indices'!$R$28:$S$1262,2)</f>
        <v>176.77636123196373</v>
      </c>
      <c r="J88" s="232">
        <f>VLOOKUP(H88,'Cost Indices'!$R$28:$S$1262,2)</f>
        <v>178.55150691465684</v>
      </c>
      <c r="K88" s="233">
        <f>(J88-I88)/I88</f>
        <v>1.0041759375077211E-2</v>
      </c>
      <c r="L88" s="234">
        <f>E88*(1+K88)</f>
        <v>0</v>
      </c>
      <c r="M88" s="235">
        <f>+L88*D88</f>
        <v>0</v>
      </c>
      <c r="N88" s="155">
        <v>0</v>
      </c>
      <c r="O88" s="156">
        <f>M88*N88</f>
        <v>0</v>
      </c>
      <c r="P88" s="154">
        <f>M88+O88</f>
        <v>0</v>
      </c>
      <c r="Q88" s="155">
        <v>0</v>
      </c>
      <c r="R88" s="157">
        <f>P88*Q88</f>
        <v>0</v>
      </c>
      <c r="S88" s="154">
        <f>P88+R88</f>
        <v>0</v>
      </c>
      <c r="T88" s="152"/>
      <c r="U88" s="152"/>
    </row>
    <row r="89" spans="1:21">
      <c r="A89" s="38"/>
      <c r="B89" s="60" t="s">
        <v>797</v>
      </c>
      <c r="C89" s="38" t="s">
        <v>293</v>
      </c>
      <c r="D89" s="38"/>
      <c r="E89" s="40"/>
      <c r="F89" s="22">
        <f>D89*E89</f>
        <v>0</v>
      </c>
      <c r="G89" s="271">
        <f>'Basis of Estimate'!$G$8</f>
        <v>43617</v>
      </c>
      <c r="H89" s="271">
        <f>'Basis of Estimate'!$E$8</f>
        <v>43800</v>
      </c>
      <c r="I89" s="232">
        <f>VLOOKUP(G89,'Cost Indices'!$R$28:$S$1262,2)</f>
        <v>176.77636123196373</v>
      </c>
      <c r="J89" s="232">
        <f>VLOOKUP(H89,'Cost Indices'!$R$28:$S$1262,2)</f>
        <v>178.55150691465684</v>
      </c>
      <c r="K89" s="233">
        <f>(J89-I89)/I89</f>
        <v>1.0041759375077211E-2</v>
      </c>
      <c r="L89" s="234">
        <f>E89*(1+K89)</f>
        <v>0</v>
      </c>
      <c r="M89" s="235">
        <f>+L89*D89</f>
        <v>0</v>
      </c>
      <c r="N89" s="155">
        <v>0</v>
      </c>
      <c r="O89" s="156">
        <f>M89*N89</f>
        <v>0</v>
      </c>
      <c r="P89" s="154">
        <f>M89+O89</f>
        <v>0</v>
      </c>
      <c r="Q89" s="155">
        <v>0</v>
      </c>
      <c r="R89" s="157">
        <f>P89*Q89</f>
        <v>0</v>
      </c>
      <c r="S89" s="154">
        <f>P89+R89</f>
        <v>0</v>
      </c>
      <c r="T89" s="152"/>
      <c r="U89" s="152"/>
    </row>
    <row r="90" spans="1:21" ht="15.75">
      <c r="A90" s="81"/>
      <c r="B90" s="169" t="s">
        <v>423</v>
      </c>
      <c r="C90" s="41"/>
      <c r="D90" s="42"/>
      <c r="E90" s="43"/>
      <c r="F90" s="53"/>
      <c r="G90" s="281"/>
      <c r="H90" s="281"/>
      <c r="I90" s="53"/>
      <c r="J90" s="53"/>
      <c r="K90" s="53"/>
      <c r="L90" s="53"/>
      <c r="M90" s="53"/>
      <c r="N90" s="53"/>
      <c r="O90" s="53"/>
      <c r="P90" s="53"/>
      <c r="Q90" s="308"/>
      <c r="R90" s="219"/>
      <c r="S90" s="53"/>
      <c r="T90" s="53"/>
      <c r="U90" s="53"/>
    </row>
    <row r="91" spans="1:21" ht="15.75">
      <c r="A91" s="81"/>
      <c r="B91" s="220" t="s">
        <v>414</v>
      </c>
      <c r="C91" s="41"/>
      <c r="D91" s="42"/>
      <c r="E91" s="43"/>
      <c r="F91" s="53"/>
      <c r="G91" s="281"/>
      <c r="H91" s="281"/>
      <c r="I91" s="53"/>
      <c r="J91" s="53"/>
      <c r="K91" s="53"/>
      <c r="L91" s="53"/>
      <c r="M91" s="53"/>
      <c r="N91" s="53"/>
      <c r="O91" s="53"/>
      <c r="P91" s="53"/>
      <c r="Q91" s="308"/>
      <c r="R91" s="219"/>
      <c r="S91" s="53"/>
      <c r="T91" s="53"/>
      <c r="U91" s="53"/>
    </row>
    <row r="92" spans="1:21">
      <c r="A92" s="38"/>
      <c r="B92" s="80" t="s">
        <v>493</v>
      </c>
      <c r="C92" s="45" t="s">
        <v>290</v>
      </c>
      <c r="D92" s="39"/>
      <c r="E92" s="36"/>
      <c r="F92" s="22">
        <f>+E92*D92</f>
        <v>0</v>
      </c>
      <c r="G92" s="271">
        <f>'Basis of Estimate'!$G$8</f>
        <v>43617</v>
      </c>
      <c r="H92" s="271">
        <f>'Basis of Estimate'!$E$8</f>
        <v>43800</v>
      </c>
      <c r="I92" s="232">
        <f>VLOOKUP(G92,'Cost Indices'!$R$28:$S$1262,2)</f>
        <v>176.77636123196373</v>
      </c>
      <c r="J92" s="232">
        <f>VLOOKUP(H92,'Cost Indices'!$R$28:$S$1262,2)</f>
        <v>178.55150691465684</v>
      </c>
      <c r="K92" s="233">
        <f>(J92-I92)/I92</f>
        <v>1.0041759375077211E-2</v>
      </c>
      <c r="L92" s="234">
        <f>E92*(1+K92)</f>
        <v>0</v>
      </c>
      <c r="M92" s="235">
        <f>+L92*D92</f>
        <v>0</v>
      </c>
      <c r="N92" s="155">
        <v>0</v>
      </c>
      <c r="O92" s="156">
        <f>M92*N92</f>
        <v>0</v>
      </c>
      <c r="P92" s="154">
        <f>M92+O92</f>
        <v>0</v>
      </c>
      <c r="Q92" s="155">
        <v>0</v>
      </c>
      <c r="R92" s="157">
        <f>P92*Q92</f>
        <v>0</v>
      </c>
      <c r="S92" s="154">
        <f>P92+R92</f>
        <v>0</v>
      </c>
      <c r="T92" s="152"/>
      <c r="U92" s="152"/>
    </row>
    <row r="93" spans="1:21">
      <c r="A93" s="38"/>
      <c r="B93" s="80" t="s">
        <v>493</v>
      </c>
      <c r="C93" s="45" t="s">
        <v>290</v>
      </c>
      <c r="D93" s="39"/>
      <c r="E93" s="36"/>
      <c r="F93" s="22">
        <f>+E93*D93</f>
        <v>0</v>
      </c>
      <c r="G93" s="271">
        <f>'Basis of Estimate'!$G$8</f>
        <v>43617</v>
      </c>
      <c r="H93" s="271">
        <f>'Basis of Estimate'!$E$8</f>
        <v>43800</v>
      </c>
      <c r="I93" s="232">
        <f>VLOOKUP(G93,'Cost Indices'!$R$28:$S$1262,2)</f>
        <v>176.77636123196373</v>
      </c>
      <c r="J93" s="232">
        <f>VLOOKUP(H93,'Cost Indices'!$R$28:$S$1262,2)</f>
        <v>178.55150691465684</v>
      </c>
      <c r="K93" s="233">
        <f>(J93-I93)/I93</f>
        <v>1.0041759375077211E-2</v>
      </c>
      <c r="L93" s="234">
        <f>E93*(1+K93)</f>
        <v>0</v>
      </c>
      <c r="M93" s="235">
        <f>+L93*D93</f>
        <v>0</v>
      </c>
      <c r="N93" s="155">
        <v>0</v>
      </c>
      <c r="O93" s="156">
        <f>M93*N93</f>
        <v>0</v>
      </c>
      <c r="P93" s="154">
        <f>M93+O93</f>
        <v>0</v>
      </c>
      <c r="Q93" s="155">
        <v>0</v>
      </c>
      <c r="R93" s="157">
        <f>P93*Q93</f>
        <v>0</v>
      </c>
      <c r="S93" s="154">
        <f>P93+R93</f>
        <v>0</v>
      </c>
      <c r="T93" s="152"/>
      <c r="U93" s="152"/>
    </row>
    <row r="94" spans="1:21" ht="15.75">
      <c r="A94" s="81"/>
      <c r="B94" s="220" t="s">
        <v>297</v>
      </c>
      <c r="C94" s="41"/>
      <c r="D94" s="42"/>
      <c r="E94" s="43"/>
      <c r="F94" s="53"/>
      <c r="G94" s="281"/>
      <c r="H94" s="281"/>
      <c r="I94" s="53"/>
      <c r="J94" s="53"/>
      <c r="K94" s="53"/>
      <c r="L94" s="53"/>
      <c r="M94" s="53"/>
      <c r="N94" s="53"/>
      <c r="O94" s="53"/>
      <c r="P94" s="53"/>
      <c r="Q94" s="308"/>
      <c r="R94" s="219"/>
      <c r="S94" s="53"/>
      <c r="T94" s="53"/>
      <c r="U94" s="53"/>
    </row>
    <row r="95" spans="1:21">
      <c r="A95" s="38"/>
      <c r="B95" s="60" t="s">
        <v>810</v>
      </c>
      <c r="C95" s="38" t="s">
        <v>293</v>
      </c>
      <c r="D95" s="62"/>
      <c r="E95" s="36"/>
      <c r="F95" s="22">
        <f>D95*E95</f>
        <v>0</v>
      </c>
      <c r="G95" s="271">
        <f>'Basis of Estimate'!$G$8</f>
        <v>43617</v>
      </c>
      <c r="H95" s="271">
        <f>'Basis of Estimate'!$E$8</f>
        <v>43800</v>
      </c>
      <c r="I95" s="232">
        <f>VLOOKUP(G95,'Cost Indices'!$R$28:$S$1262,2)</f>
        <v>176.77636123196373</v>
      </c>
      <c r="J95" s="232">
        <f>VLOOKUP(H95,'Cost Indices'!$R$28:$S$1262,2)</f>
        <v>178.55150691465684</v>
      </c>
      <c r="K95" s="233">
        <f>(J95-I95)/I95</f>
        <v>1.0041759375077211E-2</v>
      </c>
      <c r="L95" s="234">
        <f>E95*(1+K95)</f>
        <v>0</v>
      </c>
      <c r="M95" s="235">
        <f>+L95*D95</f>
        <v>0</v>
      </c>
      <c r="N95" s="155">
        <v>0</v>
      </c>
      <c r="O95" s="156">
        <f>M95*N95</f>
        <v>0</v>
      </c>
      <c r="P95" s="154">
        <f>M95+O95</f>
        <v>0</v>
      </c>
      <c r="Q95" s="155">
        <v>0</v>
      </c>
      <c r="R95" s="157">
        <f>P95*Q95</f>
        <v>0</v>
      </c>
      <c r="S95" s="154">
        <f>P95+R95</f>
        <v>0</v>
      </c>
      <c r="T95" s="152"/>
      <c r="U95" s="152"/>
    </row>
    <row r="96" spans="1:21" ht="15.75">
      <c r="A96" s="81"/>
      <c r="B96" s="71" t="s">
        <v>213</v>
      </c>
      <c r="C96" s="41"/>
      <c r="D96" s="51"/>
      <c r="E96" s="52"/>
      <c r="F96" s="53"/>
      <c r="G96" s="281"/>
      <c r="H96" s="281"/>
      <c r="I96" s="53"/>
      <c r="J96" s="53"/>
      <c r="K96" s="53"/>
      <c r="L96" s="53"/>
      <c r="M96" s="53"/>
      <c r="N96" s="53"/>
      <c r="O96" s="53"/>
      <c r="P96" s="53"/>
      <c r="Q96" s="308"/>
      <c r="R96" s="219"/>
      <c r="S96" s="53"/>
      <c r="T96" s="53"/>
      <c r="U96" s="53"/>
    </row>
    <row r="97" spans="1:21" ht="25.5">
      <c r="A97" s="38"/>
      <c r="B97" s="204" t="s">
        <v>1133</v>
      </c>
      <c r="C97" s="622" t="s">
        <v>290</v>
      </c>
      <c r="D97" s="39"/>
      <c r="E97" s="36"/>
      <c r="F97" s="22">
        <f>+E97*D97</f>
        <v>0</v>
      </c>
      <c r="G97" s="271">
        <f>'Basis of Estimate'!$G$8</f>
        <v>43617</v>
      </c>
      <c r="H97" s="271">
        <f>'Basis of Estimate'!$E$8</f>
        <v>43800</v>
      </c>
      <c r="I97" s="232">
        <f>VLOOKUP(G97,'Cost Indices'!$R$28:$S$1262,2)</f>
        <v>176.77636123196373</v>
      </c>
      <c r="J97" s="232">
        <f>VLOOKUP(H97,'Cost Indices'!$R$28:$S$1262,2)</f>
        <v>178.55150691465684</v>
      </c>
      <c r="K97" s="233">
        <f>(J97-I97)/I97</f>
        <v>1.0041759375077211E-2</v>
      </c>
      <c r="L97" s="234">
        <f>E97*(1+K97)</f>
        <v>0</v>
      </c>
      <c r="M97" s="235">
        <f>+L97*D97</f>
        <v>0</v>
      </c>
      <c r="N97" s="155">
        <v>0</v>
      </c>
      <c r="O97" s="156">
        <f>M97*N97</f>
        <v>0</v>
      </c>
      <c r="P97" s="154">
        <f>M97+O97</f>
        <v>0</v>
      </c>
      <c r="Q97" s="155">
        <v>0</v>
      </c>
      <c r="R97" s="157">
        <f>P97*Q97</f>
        <v>0</v>
      </c>
      <c r="S97" s="154">
        <f>P97+R97</f>
        <v>0</v>
      </c>
      <c r="T97" s="152"/>
      <c r="U97" s="152"/>
    </row>
    <row r="98" spans="1:21" ht="25.5">
      <c r="A98" s="38"/>
      <c r="B98" s="204" t="s">
        <v>1134</v>
      </c>
      <c r="C98" s="622" t="s">
        <v>290</v>
      </c>
      <c r="D98" s="39"/>
      <c r="E98" s="36"/>
      <c r="F98" s="22">
        <f>+E98*D98</f>
        <v>0</v>
      </c>
      <c r="G98" s="271">
        <f>'Basis of Estimate'!$G$8</f>
        <v>43617</v>
      </c>
      <c r="H98" s="271">
        <f>'Basis of Estimate'!$E$8</f>
        <v>43800</v>
      </c>
      <c r="I98" s="232">
        <f>VLOOKUP(G98,'Cost Indices'!$R$28:$S$1262,2)</f>
        <v>176.77636123196373</v>
      </c>
      <c r="J98" s="232">
        <f>VLOOKUP(H98,'Cost Indices'!$R$28:$S$1262,2)</f>
        <v>178.55150691465684</v>
      </c>
      <c r="K98" s="233">
        <f>(J98-I98)/I98</f>
        <v>1.0041759375077211E-2</v>
      </c>
      <c r="L98" s="234">
        <f>E98*(1+K98)</f>
        <v>0</v>
      </c>
      <c r="M98" s="235">
        <f>+L98*D98</f>
        <v>0</v>
      </c>
      <c r="N98" s="155">
        <v>0</v>
      </c>
      <c r="O98" s="156">
        <f>M98*N98</f>
        <v>0</v>
      </c>
      <c r="P98" s="154">
        <f>M98+O98</f>
        <v>0</v>
      </c>
      <c r="Q98" s="155">
        <v>0</v>
      </c>
      <c r="R98" s="157">
        <f>P98*Q98</f>
        <v>0</v>
      </c>
      <c r="S98" s="154">
        <f>P98+R98</f>
        <v>0</v>
      </c>
      <c r="T98" s="152"/>
      <c r="U98" s="152"/>
    </row>
    <row r="99" spans="1:21" ht="15.75">
      <c r="A99" s="81"/>
      <c r="B99" s="71" t="s">
        <v>424</v>
      </c>
      <c r="C99" s="41"/>
      <c r="D99" s="51"/>
      <c r="E99" s="52"/>
      <c r="F99" s="53"/>
      <c r="G99" s="281"/>
      <c r="H99" s="281"/>
      <c r="I99" s="53"/>
      <c r="J99" s="53"/>
      <c r="K99" s="53"/>
      <c r="L99" s="53"/>
      <c r="M99" s="53"/>
      <c r="N99" s="53"/>
      <c r="O99" s="53"/>
      <c r="P99" s="53"/>
      <c r="Q99" s="308"/>
      <c r="R99" s="219"/>
      <c r="S99" s="53"/>
      <c r="T99" s="53"/>
      <c r="U99" s="53"/>
    </row>
    <row r="100" spans="1:21">
      <c r="A100" s="173"/>
      <c r="B100" s="60" t="s">
        <v>425</v>
      </c>
      <c r="C100" s="41"/>
      <c r="D100" s="51"/>
      <c r="E100" s="52"/>
      <c r="F100" s="53"/>
      <c r="G100" s="281"/>
      <c r="H100" s="281"/>
      <c r="I100" s="53"/>
      <c r="J100" s="53"/>
      <c r="K100" s="53"/>
      <c r="L100" s="53"/>
      <c r="M100" s="53"/>
      <c r="N100" s="53"/>
      <c r="O100" s="53"/>
      <c r="P100" s="53"/>
      <c r="Q100" s="308"/>
      <c r="R100" s="219"/>
      <c r="S100" s="53"/>
      <c r="T100" s="53"/>
      <c r="U100" s="53"/>
    </row>
    <row r="101" spans="1:21">
      <c r="A101" s="38"/>
      <c r="B101" s="80" t="s">
        <v>26</v>
      </c>
      <c r="C101" s="38" t="s">
        <v>290</v>
      </c>
      <c r="D101" s="39"/>
      <c r="E101" s="36"/>
      <c r="F101" s="22">
        <f>+E101*D101</f>
        <v>0</v>
      </c>
      <c r="G101" s="271">
        <f>'Basis of Estimate'!$G$8</f>
        <v>43617</v>
      </c>
      <c r="H101" s="271">
        <f>'Basis of Estimate'!$E$8</f>
        <v>43800</v>
      </c>
      <c r="I101" s="232">
        <f>VLOOKUP(G101,'Cost Indices'!$R$28:$S$1262,2)</f>
        <v>176.77636123196373</v>
      </c>
      <c r="J101" s="232">
        <f>VLOOKUP(H101,'Cost Indices'!$R$28:$S$1262,2)</f>
        <v>178.55150691465684</v>
      </c>
      <c r="K101" s="233">
        <f>(J101-I101)/I101</f>
        <v>1.0041759375077211E-2</v>
      </c>
      <c r="L101" s="234">
        <f>E101*(1+K101)</f>
        <v>0</v>
      </c>
      <c r="M101" s="235">
        <f>+L101*D101</f>
        <v>0</v>
      </c>
      <c r="N101" s="155">
        <v>0</v>
      </c>
      <c r="O101" s="156">
        <f>M101*N101</f>
        <v>0</v>
      </c>
      <c r="P101" s="154">
        <f>M101+O101</f>
        <v>0</v>
      </c>
      <c r="Q101" s="155">
        <v>0</v>
      </c>
      <c r="R101" s="157">
        <f>P101*Q101</f>
        <v>0</v>
      </c>
      <c r="S101" s="154">
        <f>P101+R101</f>
        <v>0</v>
      </c>
      <c r="T101" s="152"/>
      <c r="U101" s="152"/>
    </row>
    <row r="102" spans="1:21" ht="36">
      <c r="A102" s="41"/>
      <c r="B102" s="170" t="s">
        <v>1108</v>
      </c>
      <c r="C102" s="41"/>
      <c r="D102" s="42"/>
      <c r="E102" s="43"/>
      <c r="F102" s="44"/>
      <c r="G102" s="280"/>
      <c r="H102" s="280"/>
      <c r="I102" s="44"/>
      <c r="J102" s="44"/>
      <c r="K102" s="44"/>
      <c r="L102" s="44"/>
      <c r="M102" s="44"/>
      <c r="N102" s="44"/>
      <c r="O102" s="44"/>
      <c r="P102" s="44"/>
      <c r="Q102" s="306"/>
      <c r="R102" s="215"/>
      <c r="S102" s="44"/>
      <c r="T102" s="44"/>
      <c r="U102" s="44"/>
    </row>
    <row r="103" spans="1:21" ht="47.25">
      <c r="A103" s="222"/>
      <c r="B103" s="71" t="s">
        <v>1109</v>
      </c>
      <c r="C103" s="41"/>
      <c r="D103" s="42"/>
      <c r="E103" s="43"/>
      <c r="F103" s="44"/>
      <c r="G103" s="280"/>
      <c r="H103" s="280"/>
      <c r="I103" s="44"/>
      <c r="J103" s="44"/>
      <c r="K103" s="44"/>
      <c r="L103" s="44"/>
      <c r="M103" s="44"/>
      <c r="N103" s="44"/>
      <c r="O103" s="44"/>
      <c r="P103" s="44"/>
      <c r="Q103" s="306"/>
      <c r="R103" s="215"/>
      <c r="S103" s="44"/>
      <c r="T103" s="44"/>
      <c r="U103" s="44"/>
    </row>
    <row r="104" spans="1:21" ht="30">
      <c r="A104" s="179"/>
      <c r="B104" s="142" t="s">
        <v>725</v>
      </c>
      <c r="C104" s="41"/>
      <c r="D104" s="42"/>
      <c r="E104" s="43"/>
      <c r="F104" s="44"/>
      <c r="G104" s="280"/>
      <c r="H104" s="280"/>
      <c r="I104" s="44"/>
      <c r="J104" s="44"/>
      <c r="K104" s="44"/>
      <c r="L104" s="44"/>
      <c r="M104" s="44"/>
      <c r="N104" s="44"/>
      <c r="O104" s="44"/>
      <c r="P104" s="44"/>
      <c r="Q104" s="306"/>
      <c r="R104" s="215"/>
      <c r="S104" s="44"/>
      <c r="T104" s="44"/>
      <c r="U104" s="44"/>
    </row>
    <row r="105" spans="1:21">
      <c r="A105" s="38"/>
      <c r="B105" s="80" t="s">
        <v>1110</v>
      </c>
      <c r="C105" s="38" t="s">
        <v>292</v>
      </c>
      <c r="D105" s="39"/>
      <c r="E105" s="40"/>
      <c r="F105" s="22">
        <f>D105*E105</f>
        <v>0</v>
      </c>
      <c r="G105" s="271">
        <f>'Basis of Estimate'!$G$8</f>
        <v>43617</v>
      </c>
      <c r="H105" s="271">
        <f>'Basis of Estimate'!$E$8</f>
        <v>43800</v>
      </c>
      <c r="I105" s="232">
        <f>VLOOKUP(G105,'Cost Indices'!$R$28:$S$1262,2)</f>
        <v>176.77636123196373</v>
      </c>
      <c r="J105" s="232">
        <f>VLOOKUP(H105,'Cost Indices'!$R$28:$S$1262,2)</f>
        <v>178.55150691465684</v>
      </c>
      <c r="K105" s="233">
        <f>(J105-I105)/I105</f>
        <v>1.0041759375077211E-2</v>
      </c>
      <c r="L105" s="234">
        <f>E105*(1+K105)</f>
        <v>0</v>
      </c>
      <c r="M105" s="235">
        <f>+L105*D105</f>
        <v>0</v>
      </c>
      <c r="N105" s="155">
        <v>0</v>
      </c>
      <c r="O105" s="156">
        <f>M105*N105</f>
        <v>0</v>
      </c>
      <c r="P105" s="154">
        <f>M105+O105</f>
        <v>0</v>
      </c>
      <c r="Q105" s="155">
        <v>0</v>
      </c>
      <c r="R105" s="157">
        <f>P105*Q105</f>
        <v>0</v>
      </c>
      <c r="S105" s="154">
        <f>P105+R105</f>
        <v>0</v>
      </c>
      <c r="T105" s="152"/>
      <c r="U105" s="152"/>
    </row>
    <row r="106" spans="1:21" ht="30">
      <c r="A106" s="179"/>
      <c r="B106" s="142" t="s">
        <v>726</v>
      </c>
      <c r="C106" s="41"/>
      <c r="D106" s="42"/>
      <c r="E106" s="43"/>
      <c r="F106" s="44"/>
      <c r="G106" s="280"/>
      <c r="H106" s="280"/>
      <c r="I106" s="44"/>
      <c r="J106" s="44"/>
      <c r="K106" s="44"/>
      <c r="L106" s="44"/>
      <c r="M106" s="44"/>
      <c r="N106" s="44"/>
      <c r="O106" s="44"/>
      <c r="P106" s="44"/>
      <c r="Q106" s="306"/>
      <c r="R106" s="215"/>
      <c r="S106" s="44"/>
      <c r="T106" s="44"/>
      <c r="U106" s="44"/>
    </row>
    <row r="107" spans="1:21">
      <c r="A107" s="38"/>
      <c r="B107" s="80" t="s">
        <v>1110</v>
      </c>
      <c r="C107" s="38" t="s">
        <v>292</v>
      </c>
      <c r="D107" s="39"/>
      <c r="E107" s="40"/>
      <c r="F107" s="22">
        <f>D107*E107</f>
        <v>0</v>
      </c>
      <c r="G107" s="271">
        <f>'Basis of Estimate'!$G$8</f>
        <v>43617</v>
      </c>
      <c r="H107" s="271">
        <f>'Basis of Estimate'!$E$8</f>
        <v>43800</v>
      </c>
      <c r="I107" s="232">
        <f>VLOOKUP(G107,'Cost Indices'!$R$28:$S$1262,2)</f>
        <v>176.77636123196373</v>
      </c>
      <c r="J107" s="232">
        <f>VLOOKUP(H107,'Cost Indices'!$R$28:$S$1262,2)</f>
        <v>178.55150691465684</v>
      </c>
      <c r="K107" s="233">
        <f>(J107-I107)/I107</f>
        <v>1.0041759375077211E-2</v>
      </c>
      <c r="L107" s="234">
        <f>E107*(1+K107)</f>
        <v>0</v>
      </c>
      <c r="M107" s="235">
        <f>+L107*D107</f>
        <v>0</v>
      </c>
      <c r="N107" s="155">
        <v>0</v>
      </c>
      <c r="O107" s="156">
        <f>M107*N107</f>
        <v>0</v>
      </c>
      <c r="P107" s="154">
        <f>M107+O107</f>
        <v>0</v>
      </c>
      <c r="Q107" s="155">
        <v>0</v>
      </c>
      <c r="R107" s="157">
        <f>P107*Q107</f>
        <v>0</v>
      </c>
      <c r="S107" s="154">
        <f>P107+R107</f>
        <v>0</v>
      </c>
      <c r="T107" s="152"/>
      <c r="U107" s="152"/>
    </row>
    <row r="108" spans="1:21" ht="15">
      <c r="A108" s="179"/>
      <c r="B108" s="142" t="s">
        <v>727</v>
      </c>
      <c r="C108" s="41"/>
      <c r="D108" s="42"/>
      <c r="E108" s="43"/>
      <c r="F108" s="44"/>
      <c r="G108" s="280"/>
      <c r="H108" s="280"/>
      <c r="I108" s="44"/>
      <c r="J108" s="44"/>
      <c r="K108" s="44"/>
      <c r="L108" s="44"/>
      <c r="M108" s="44"/>
      <c r="N108" s="44"/>
      <c r="O108" s="44"/>
      <c r="P108" s="44"/>
      <c r="Q108" s="306"/>
      <c r="R108" s="215"/>
      <c r="S108" s="44"/>
      <c r="T108" s="44"/>
      <c r="U108" s="44"/>
    </row>
    <row r="109" spans="1:21">
      <c r="A109" s="38"/>
      <c r="B109" s="80" t="s">
        <v>1110</v>
      </c>
      <c r="C109" s="38" t="s">
        <v>292</v>
      </c>
      <c r="D109" s="39"/>
      <c r="E109" s="40"/>
      <c r="F109" s="22">
        <f>D109*E109</f>
        <v>0</v>
      </c>
      <c r="G109" s="271">
        <f>'Basis of Estimate'!$G$8</f>
        <v>43617</v>
      </c>
      <c r="H109" s="271">
        <f>'Basis of Estimate'!$E$8</f>
        <v>43800</v>
      </c>
      <c r="I109" s="232">
        <f>VLOOKUP(G109,'Cost Indices'!$R$28:$S$1262,2)</f>
        <v>176.77636123196373</v>
      </c>
      <c r="J109" s="232">
        <f>VLOOKUP(H109,'Cost Indices'!$R$28:$S$1262,2)</f>
        <v>178.55150691465684</v>
      </c>
      <c r="K109" s="233">
        <f>(J109-I109)/I109</f>
        <v>1.0041759375077211E-2</v>
      </c>
      <c r="L109" s="234">
        <f>E109*(1+K109)</f>
        <v>0</v>
      </c>
      <c r="M109" s="235">
        <f>+L109*D109</f>
        <v>0</v>
      </c>
      <c r="N109" s="155">
        <v>0</v>
      </c>
      <c r="O109" s="156">
        <f>M109*N109</f>
        <v>0</v>
      </c>
      <c r="P109" s="154">
        <f>M109+O109</f>
        <v>0</v>
      </c>
      <c r="Q109" s="155">
        <v>0</v>
      </c>
      <c r="R109" s="157">
        <f>P109*Q109</f>
        <v>0</v>
      </c>
      <c r="S109" s="154">
        <f>P109+R109</f>
        <v>0</v>
      </c>
      <c r="T109" s="152"/>
      <c r="U109" s="152"/>
    </row>
    <row r="110" spans="1:21" ht="63">
      <c r="A110" s="222"/>
      <c r="B110" s="71" t="s">
        <v>1111</v>
      </c>
      <c r="C110" s="41"/>
      <c r="D110" s="42"/>
      <c r="E110" s="43"/>
      <c r="F110" s="44"/>
      <c r="G110" s="280"/>
      <c r="H110" s="280"/>
      <c r="I110" s="44"/>
      <c r="J110" s="44"/>
      <c r="K110" s="44"/>
      <c r="L110" s="44"/>
      <c r="M110" s="44"/>
      <c r="N110" s="44"/>
      <c r="O110" s="44"/>
      <c r="P110" s="44"/>
      <c r="Q110" s="306"/>
      <c r="R110" s="215"/>
      <c r="S110" s="44"/>
      <c r="T110" s="44"/>
      <c r="U110" s="44"/>
    </row>
    <row r="111" spans="1:21" ht="15">
      <c r="A111" s="179"/>
      <c r="B111" s="142" t="s">
        <v>848</v>
      </c>
      <c r="C111" s="41"/>
      <c r="D111" s="42"/>
      <c r="E111" s="43"/>
      <c r="F111" s="44"/>
      <c r="G111" s="280"/>
      <c r="H111" s="280"/>
      <c r="I111" s="44"/>
      <c r="J111" s="44"/>
      <c r="K111" s="44"/>
      <c r="L111" s="44"/>
      <c r="M111" s="44"/>
      <c r="N111" s="44"/>
      <c r="O111" s="44"/>
      <c r="P111" s="44"/>
      <c r="Q111" s="306"/>
      <c r="R111" s="215"/>
      <c r="S111" s="44"/>
      <c r="T111" s="44"/>
      <c r="U111" s="44"/>
    </row>
    <row r="112" spans="1:21" ht="15">
      <c r="A112" s="179"/>
      <c r="B112" s="60" t="s">
        <v>851</v>
      </c>
      <c r="C112" s="41"/>
      <c r="D112" s="42"/>
      <c r="E112" s="43"/>
      <c r="F112" s="44"/>
      <c r="G112" s="280"/>
      <c r="H112" s="280"/>
      <c r="I112" s="44"/>
      <c r="J112" s="44"/>
      <c r="K112" s="44"/>
      <c r="L112" s="44"/>
      <c r="M112" s="44"/>
      <c r="N112" s="44"/>
      <c r="O112" s="44"/>
      <c r="P112" s="44"/>
      <c r="Q112" s="306"/>
      <c r="R112" s="215"/>
      <c r="S112" s="44"/>
      <c r="T112" s="44"/>
      <c r="U112" s="44"/>
    </row>
    <row r="113" spans="1:21">
      <c r="A113" s="38"/>
      <c r="B113" s="60" t="s">
        <v>428</v>
      </c>
      <c r="C113" s="38" t="s">
        <v>293</v>
      </c>
      <c r="D113" s="46"/>
      <c r="E113" s="47"/>
      <c r="F113" s="22">
        <f>D113*E113</f>
        <v>0</v>
      </c>
      <c r="G113" s="271">
        <f>'Basis of Estimate'!$G$8</f>
        <v>43617</v>
      </c>
      <c r="H113" s="271">
        <f>'Basis of Estimate'!$E$8</f>
        <v>43800</v>
      </c>
      <c r="I113" s="232">
        <f>VLOOKUP(G113,'Cost Indices'!$R$28:$S$1262,2)</f>
        <v>176.77636123196373</v>
      </c>
      <c r="J113" s="232">
        <f>VLOOKUP(H113,'Cost Indices'!$R$28:$S$1262,2)</f>
        <v>178.55150691465684</v>
      </c>
      <c r="K113" s="233">
        <f>(J113-I113)/I113</f>
        <v>1.0041759375077211E-2</v>
      </c>
      <c r="L113" s="234">
        <f>E113*(1+K113)</f>
        <v>0</v>
      </c>
      <c r="M113" s="235">
        <f>+L113*D113</f>
        <v>0</v>
      </c>
      <c r="N113" s="155">
        <v>0</v>
      </c>
      <c r="O113" s="156">
        <f>M113*N113</f>
        <v>0</v>
      </c>
      <c r="P113" s="154">
        <f>M113+O113</f>
        <v>0</v>
      </c>
      <c r="Q113" s="155">
        <v>0</v>
      </c>
      <c r="R113" s="157">
        <f>P113*Q113</f>
        <v>0</v>
      </c>
      <c r="S113" s="154">
        <f>P113+R113</f>
        <v>0</v>
      </c>
      <c r="T113" s="152"/>
      <c r="U113" s="152"/>
    </row>
    <row r="114" spans="1:21">
      <c r="A114" s="38"/>
      <c r="B114" s="60" t="s">
        <v>485</v>
      </c>
      <c r="C114" s="38" t="s">
        <v>293</v>
      </c>
      <c r="D114" s="46"/>
      <c r="E114" s="47"/>
      <c r="F114" s="22">
        <f>D114*E114</f>
        <v>0</v>
      </c>
      <c r="G114" s="271">
        <f>'Basis of Estimate'!$G$8</f>
        <v>43617</v>
      </c>
      <c r="H114" s="271">
        <f>'Basis of Estimate'!$E$8</f>
        <v>43800</v>
      </c>
      <c r="I114" s="232">
        <f>VLOOKUP(G114,'Cost Indices'!$R$28:$S$1262,2)</f>
        <v>176.77636123196373</v>
      </c>
      <c r="J114" s="232">
        <f>VLOOKUP(H114,'Cost Indices'!$R$28:$S$1262,2)</f>
        <v>178.55150691465684</v>
      </c>
      <c r="K114" s="233">
        <f>(J114-I114)/I114</f>
        <v>1.0041759375077211E-2</v>
      </c>
      <c r="L114" s="234">
        <f>E114*(1+K114)</f>
        <v>0</v>
      </c>
      <c r="M114" s="235">
        <f>+L114*D114</f>
        <v>0</v>
      </c>
      <c r="N114" s="155">
        <v>0</v>
      </c>
      <c r="O114" s="156">
        <f>M114*N114</f>
        <v>0</v>
      </c>
      <c r="P114" s="154">
        <f>M114+O114</f>
        <v>0</v>
      </c>
      <c r="Q114" s="155">
        <v>0</v>
      </c>
      <c r="R114" s="157">
        <f>P114*Q114</f>
        <v>0</v>
      </c>
      <c r="S114" s="154">
        <f>P114+R114</f>
        <v>0</v>
      </c>
      <c r="T114" s="152"/>
      <c r="U114" s="152"/>
    </row>
    <row r="115" spans="1:21">
      <c r="A115" s="38"/>
      <c r="B115" s="60" t="s">
        <v>852</v>
      </c>
      <c r="C115" s="38" t="s">
        <v>293</v>
      </c>
      <c r="D115" s="46"/>
      <c r="E115" s="47"/>
      <c r="F115" s="22">
        <f>D115*E115</f>
        <v>0</v>
      </c>
      <c r="G115" s="271">
        <f>'Basis of Estimate'!$G$8</f>
        <v>43617</v>
      </c>
      <c r="H115" s="271">
        <f>'Basis of Estimate'!$E$8</f>
        <v>43800</v>
      </c>
      <c r="I115" s="232">
        <f>VLOOKUP(G115,'Cost Indices'!$R$28:$S$1262,2)</f>
        <v>176.77636123196373</v>
      </c>
      <c r="J115" s="232">
        <f>VLOOKUP(H115,'Cost Indices'!$R$28:$S$1262,2)</f>
        <v>178.55150691465684</v>
      </c>
      <c r="K115" s="233">
        <f>(J115-I115)/I115</f>
        <v>1.0041759375077211E-2</v>
      </c>
      <c r="L115" s="234">
        <f>E115*(1+K115)</f>
        <v>0</v>
      </c>
      <c r="M115" s="235">
        <f>+L115*D115</f>
        <v>0</v>
      </c>
      <c r="N115" s="155">
        <v>0</v>
      </c>
      <c r="O115" s="156">
        <f>M115*N115</f>
        <v>0</v>
      </c>
      <c r="P115" s="154">
        <f>M115+O115</f>
        <v>0</v>
      </c>
      <c r="Q115" s="155">
        <v>0</v>
      </c>
      <c r="R115" s="157">
        <f>P115*Q115</f>
        <v>0</v>
      </c>
      <c r="S115" s="154">
        <f>P115+R115</f>
        <v>0</v>
      </c>
      <c r="T115" s="152"/>
      <c r="U115" s="152"/>
    </row>
    <row r="116" spans="1:21" ht="15">
      <c r="A116" s="179"/>
      <c r="B116" s="60" t="s">
        <v>853</v>
      </c>
      <c r="C116" s="41"/>
      <c r="D116" s="42"/>
      <c r="E116" s="43"/>
      <c r="F116" s="44"/>
      <c r="G116" s="280"/>
      <c r="H116" s="280"/>
      <c r="I116" s="44"/>
      <c r="J116" s="44"/>
      <c r="K116" s="44"/>
      <c r="L116" s="44"/>
      <c r="M116" s="44"/>
      <c r="N116" s="44"/>
      <c r="O116" s="44"/>
      <c r="P116" s="44"/>
      <c r="Q116" s="306"/>
      <c r="R116" s="215"/>
      <c r="S116" s="44"/>
      <c r="T116" s="44"/>
      <c r="U116" s="44"/>
    </row>
    <row r="117" spans="1:21">
      <c r="A117" s="38"/>
      <c r="B117" s="60" t="s">
        <v>428</v>
      </c>
      <c r="C117" s="38" t="s">
        <v>293</v>
      </c>
      <c r="D117" s="46"/>
      <c r="E117" s="47"/>
      <c r="F117" s="22">
        <f>D117*E117</f>
        <v>0</v>
      </c>
      <c r="G117" s="271">
        <f>'Basis of Estimate'!$G$8</f>
        <v>43617</v>
      </c>
      <c r="H117" s="271">
        <f>'Basis of Estimate'!$E$8</f>
        <v>43800</v>
      </c>
      <c r="I117" s="232">
        <f>VLOOKUP(G117,'Cost Indices'!$R$28:$S$1262,2)</f>
        <v>176.77636123196373</v>
      </c>
      <c r="J117" s="232">
        <f>VLOOKUP(H117,'Cost Indices'!$R$28:$S$1262,2)</f>
        <v>178.55150691465684</v>
      </c>
      <c r="K117" s="233">
        <f>(J117-I117)/I117</f>
        <v>1.0041759375077211E-2</v>
      </c>
      <c r="L117" s="234">
        <f>E117*(1+K117)</f>
        <v>0</v>
      </c>
      <c r="M117" s="235">
        <f>+L117*D117</f>
        <v>0</v>
      </c>
      <c r="N117" s="155">
        <v>0</v>
      </c>
      <c r="O117" s="156">
        <f>M117*N117</f>
        <v>0</v>
      </c>
      <c r="P117" s="154">
        <f>M117+O117</f>
        <v>0</v>
      </c>
      <c r="Q117" s="155">
        <v>0</v>
      </c>
      <c r="R117" s="157">
        <f>P117*Q117</f>
        <v>0</v>
      </c>
      <c r="S117" s="154">
        <f>P117+R117</f>
        <v>0</v>
      </c>
      <c r="T117" s="152"/>
      <c r="U117" s="152"/>
    </row>
    <row r="118" spans="1:21">
      <c r="A118" s="38"/>
      <c r="B118" s="60" t="s">
        <v>485</v>
      </c>
      <c r="C118" s="38" t="s">
        <v>293</v>
      </c>
      <c r="D118" s="46"/>
      <c r="E118" s="47"/>
      <c r="F118" s="22">
        <f>D118*E118</f>
        <v>0</v>
      </c>
      <c r="G118" s="271">
        <f>'Basis of Estimate'!$G$8</f>
        <v>43617</v>
      </c>
      <c r="H118" s="271">
        <f>'Basis of Estimate'!$E$8</f>
        <v>43800</v>
      </c>
      <c r="I118" s="232">
        <f>VLOOKUP(G118,'Cost Indices'!$R$28:$S$1262,2)</f>
        <v>176.77636123196373</v>
      </c>
      <c r="J118" s="232">
        <f>VLOOKUP(H118,'Cost Indices'!$R$28:$S$1262,2)</f>
        <v>178.55150691465684</v>
      </c>
      <c r="K118" s="233">
        <f>(J118-I118)/I118</f>
        <v>1.0041759375077211E-2</v>
      </c>
      <c r="L118" s="234">
        <f>E118*(1+K118)</f>
        <v>0</v>
      </c>
      <c r="M118" s="235">
        <f>+L118*D118</f>
        <v>0</v>
      </c>
      <c r="N118" s="155">
        <v>0</v>
      </c>
      <c r="O118" s="156">
        <f>M118*N118</f>
        <v>0</v>
      </c>
      <c r="P118" s="154">
        <f>M118+O118</f>
        <v>0</v>
      </c>
      <c r="Q118" s="155">
        <v>0</v>
      </c>
      <c r="R118" s="157">
        <f>P118*Q118</f>
        <v>0</v>
      </c>
      <c r="S118" s="154">
        <f>P118+R118</f>
        <v>0</v>
      </c>
      <c r="T118" s="152"/>
      <c r="U118" s="152"/>
    </row>
    <row r="119" spans="1:21">
      <c r="A119" s="38"/>
      <c r="B119" s="60" t="s">
        <v>852</v>
      </c>
      <c r="C119" s="38" t="s">
        <v>293</v>
      </c>
      <c r="D119" s="46"/>
      <c r="E119" s="47"/>
      <c r="F119" s="22">
        <f>D119*E119</f>
        <v>0</v>
      </c>
      <c r="G119" s="271">
        <f>'Basis of Estimate'!$G$8</f>
        <v>43617</v>
      </c>
      <c r="H119" s="271">
        <f>'Basis of Estimate'!$E$8</f>
        <v>43800</v>
      </c>
      <c r="I119" s="232">
        <f>VLOOKUP(G119,'Cost Indices'!$R$28:$S$1262,2)</f>
        <v>176.77636123196373</v>
      </c>
      <c r="J119" s="232">
        <f>VLOOKUP(H119,'Cost Indices'!$R$28:$S$1262,2)</f>
        <v>178.55150691465684</v>
      </c>
      <c r="K119" s="233">
        <f>(J119-I119)/I119</f>
        <v>1.0041759375077211E-2</v>
      </c>
      <c r="L119" s="234">
        <f>E119*(1+K119)</f>
        <v>0</v>
      </c>
      <c r="M119" s="235">
        <f>+L119*D119</f>
        <v>0</v>
      </c>
      <c r="N119" s="155">
        <v>0</v>
      </c>
      <c r="O119" s="156">
        <f>M119*N119</f>
        <v>0</v>
      </c>
      <c r="P119" s="154">
        <f>M119+O119</f>
        <v>0</v>
      </c>
      <c r="Q119" s="155">
        <v>0</v>
      </c>
      <c r="R119" s="157">
        <f>P119*Q119</f>
        <v>0</v>
      </c>
      <c r="S119" s="154">
        <f>P119+R119</f>
        <v>0</v>
      </c>
      <c r="T119" s="152"/>
      <c r="U119" s="152"/>
    </row>
    <row r="120" spans="1:21" ht="15">
      <c r="A120" s="179"/>
      <c r="B120" s="142" t="s">
        <v>849</v>
      </c>
      <c r="C120" s="41"/>
      <c r="D120" s="42"/>
      <c r="E120" s="43"/>
      <c r="F120" s="44"/>
      <c r="G120" s="280"/>
      <c r="H120" s="280"/>
      <c r="I120" s="44"/>
      <c r="J120" s="44"/>
      <c r="K120" s="44"/>
      <c r="L120" s="44"/>
      <c r="M120" s="44"/>
      <c r="N120" s="44"/>
      <c r="O120" s="44"/>
      <c r="P120" s="44"/>
      <c r="Q120" s="306"/>
      <c r="R120" s="215"/>
      <c r="S120" s="44"/>
      <c r="T120" s="44"/>
      <c r="U120" s="44"/>
    </row>
    <row r="121" spans="1:21">
      <c r="A121" s="41"/>
      <c r="B121" s="204" t="s">
        <v>1112</v>
      </c>
      <c r="C121" s="41"/>
      <c r="D121" s="42"/>
      <c r="E121" s="43"/>
      <c r="F121" s="44"/>
      <c r="G121" s="280"/>
      <c r="H121" s="280"/>
      <c r="I121" s="44"/>
      <c r="J121" s="44"/>
      <c r="K121" s="44"/>
      <c r="L121" s="44"/>
      <c r="M121" s="44"/>
      <c r="N121" s="44"/>
      <c r="O121" s="44"/>
      <c r="P121" s="44"/>
      <c r="Q121" s="306"/>
      <c r="R121" s="215"/>
      <c r="S121" s="44"/>
      <c r="T121" s="44"/>
      <c r="U121" s="44"/>
    </row>
    <row r="122" spans="1:21">
      <c r="A122" s="38"/>
      <c r="B122" s="80" t="s">
        <v>1110</v>
      </c>
      <c r="C122" s="38" t="s">
        <v>292</v>
      </c>
      <c r="D122" s="39"/>
      <c r="E122" s="40"/>
      <c r="F122" s="22">
        <f>D122*E122</f>
        <v>0</v>
      </c>
      <c r="G122" s="271">
        <f>'Basis of Estimate'!$G$8</f>
        <v>43617</v>
      </c>
      <c r="H122" s="271">
        <f>'Basis of Estimate'!$E$8</f>
        <v>43800</v>
      </c>
      <c r="I122" s="232">
        <f>VLOOKUP(G122,'Cost Indices'!$R$28:$S$1262,2)</f>
        <v>176.77636123196373</v>
      </c>
      <c r="J122" s="232">
        <f>VLOOKUP(H122,'Cost Indices'!$R$28:$S$1262,2)</f>
        <v>178.55150691465684</v>
      </c>
      <c r="K122" s="233">
        <f>(J122-I122)/I122</f>
        <v>1.0041759375077211E-2</v>
      </c>
      <c r="L122" s="234">
        <f>E122*(1+K122)</f>
        <v>0</v>
      </c>
      <c r="M122" s="235">
        <f>+L122*D122</f>
        <v>0</v>
      </c>
      <c r="N122" s="155">
        <v>0</v>
      </c>
      <c r="O122" s="156">
        <f>M122*N122</f>
        <v>0</v>
      </c>
      <c r="P122" s="154">
        <f>M122+O122</f>
        <v>0</v>
      </c>
      <c r="Q122" s="155">
        <v>0</v>
      </c>
      <c r="R122" s="157">
        <f>P122*Q122</f>
        <v>0</v>
      </c>
      <c r="S122" s="154">
        <f>P122+R122</f>
        <v>0</v>
      </c>
      <c r="T122" s="152"/>
      <c r="U122" s="152"/>
    </row>
    <row r="123" spans="1:21" ht="15">
      <c r="A123" s="41"/>
      <c r="B123" s="142" t="s">
        <v>19</v>
      </c>
      <c r="C123" s="41"/>
      <c r="D123" s="42"/>
      <c r="E123" s="43"/>
      <c r="F123" s="44"/>
      <c r="G123" s="280"/>
      <c r="H123" s="280"/>
      <c r="I123" s="44"/>
      <c r="J123" s="44"/>
      <c r="K123" s="44"/>
      <c r="L123" s="44"/>
      <c r="M123" s="44"/>
      <c r="N123" s="44"/>
      <c r="O123" s="44"/>
      <c r="P123" s="44"/>
      <c r="Q123" s="306"/>
      <c r="R123" s="215"/>
      <c r="S123" s="44"/>
      <c r="T123" s="44"/>
      <c r="U123" s="44"/>
    </row>
    <row r="124" spans="1:21" ht="25.5">
      <c r="A124" s="38"/>
      <c r="B124" s="204" t="s">
        <v>1113</v>
      </c>
      <c r="C124" s="38" t="s">
        <v>344</v>
      </c>
      <c r="D124" s="39"/>
      <c r="E124" s="40"/>
      <c r="F124" s="22">
        <f>D124*E124</f>
        <v>0</v>
      </c>
      <c r="G124" s="271">
        <f>'Basis of Estimate'!$G$8</f>
        <v>43617</v>
      </c>
      <c r="H124" s="271">
        <f>'Basis of Estimate'!$E$8</f>
        <v>43800</v>
      </c>
      <c r="I124" s="232">
        <f>VLOOKUP(G124,'Cost Indices'!$R$28:$S$1262,2)</f>
        <v>176.77636123196373</v>
      </c>
      <c r="J124" s="232">
        <f>VLOOKUP(H124,'Cost Indices'!$R$28:$S$1262,2)</f>
        <v>178.55150691465684</v>
      </c>
      <c r="K124" s="233">
        <f>(J124-I124)/I124</f>
        <v>1.0041759375077211E-2</v>
      </c>
      <c r="L124" s="234">
        <f>E124*(1+K124)</f>
        <v>0</v>
      </c>
      <c r="M124" s="235">
        <f>+L124*D124</f>
        <v>0</v>
      </c>
      <c r="N124" s="155">
        <v>0</v>
      </c>
      <c r="O124" s="156">
        <f>M124*N124</f>
        <v>0</v>
      </c>
      <c r="P124" s="154">
        <f>M124+O124</f>
        <v>0</v>
      </c>
      <c r="Q124" s="155">
        <v>0</v>
      </c>
      <c r="R124" s="157">
        <f>P124*Q124</f>
        <v>0</v>
      </c>
      <c r="S124" s="154">
        <f>P124+R124</f>
        <v>0</v>
      </c>
      <c r="T124" s="152"/>
      <c r="U124" s="152"/>
    </row>
    <row r="125" spans="1:21" ht="45">
      <c r="A125" s="179"/>
      <c r="B125" s="142" t="s">
        <v>1114</v>
      </c>
      <c r="C125" s="41"/>
      <c r="D125" s="42"/>
      <c r="E125" s="43"/>
      <c r="F125" s="44"/>
      <c r="G125" s="280"/>
      <c r="H125" s="280"/>
      <c r="I125" s="44"/>
      <c r="J125" s="44"/>
      <c r="K125" s="44"/>
      <c r="L125" s="44"/>
      <c r="M125" s="44"/>
      <c r="N125" s="44"/>
      <c r="O125" s="44"/>
      <c r="P125" s="44"/>
      <c r="Q125" s="306"/>
      <c r="R125" s="215"/>
      <c r="S125" s="44"/>
      <c r="T125" s="44"/>
      <c r="U125" s="44"/>
    </row>
    <row r="126" spans="1:21">
      <c r="A126" s="38"/>
      <c r="B126" s="80" t="s">
        <v>1115</v>
      </c>
      <c r="C126" s="38" t="s">
        <v>292</v>
      </c>
      <c r="D126" s="39"/>
      <c r="E126" s="40"/>
      <c r="F126" s="22">
        <f>D126*E126</f>
        <v>0</v>
      </c>
      <c r="G126" s="271">
        <f>'Basis of Estimate'!$G$8</f>
        <v>43617</v>
      </c>
      <c r="H126" s="271">
        <f>'Basis of Estimate'!$E$8</f>
        <v>43800</v>
      </c>
      <c r="I126" s="232">
        <f>VLOOKUP(G126,'Cost Indices'!$R$28:$S$1262,2)</f>
        <v>176.77636123196373</v>
      </c>
      <c r="J126" s="232">
        <f>VLOOKUP(H126,'Cost Indices'!$R$28:$S$1262,2)</f>
        <v>178.55150691465684</v>
      </c>
      <c r="K126" s="233">
        <f>(J126-I126)/I126</f>
        <v>1.0041759375077211E-2</v>
      </c>
      <c r="L126" s="234">
        <f>E126*(1+K126)</f>
        <v>0</v>
      </c>
      <c r="M126" s="235">
        <f>+L126*D126</f>
        <v>0</v>
      </c>
      <c r="N126" s="155">
        <v>0</v>
      </c>
      <c r="O126" s="156">
        <f>M126*N126</f>
        <v>0</v>
      </c>
      <c r="P126" s="154">
        <f>M126+O126</f>
        <v>0</v>
      </c>
      <c r="Q126" s="155">
        <v>0</v>
      </c>
      <c r="R126" s="157">
        <f>P126*Q126</f>
        <v>0</v>
      </c>
      <c r="S126" s="154">
        <f>P126+R126</f>
        <v>0</v>
      </c>
      <c r="T126" s="152"/>
      <c r="U126" s="152"/>
    </row>
    <row r="127" spans="1:21" ht="15">
      <c r="A127" s="179"/>
      <c r="B127" s="142" t="s">
        <v>1116</v>
      </c>
      <c r="C127" s="41"/>
      <c r="D127" s="42"/>
      <c r="E127" s="43"/>
      <c r="F127" s="44"/>
      <c r="G127" s="280"/>
      <c r="H127" s="280"/>
      <c r="I127" s="44"/>
      <c r="J127" s="44"/>
      <c r="K127" s="44"/>
      <c r="L127" s="44"/>
      <c r="M127" s="44"/>
      <c r="N127" s="44"/>
      <c r="O127" s="44"/>
      <c r="P127" s="44"/>
      <c r="Q127" s="306"/>
      <c r="R127" s="215"/>
      <c r="S127" s="44"/>
      <c r="T127" s="44"/>
      <c r="U127" s="44"/>
    </row>
    <row r="128" spans="1:21">
      <c r="A128" s="38"/>
      <c r="B128" s="80" t="s">
        <v>1117</v>
      </c>
      <c r="C128" s="38" t="s">
        <v>292</v>
      </c>
      <c r="D128" s="39"/>
      <c r="E128" s="40"/>
      <c r="F128" s="22">
        <f>D128*E128</f>
        <v>0</v>
      </c>
      <c r="G128" s="271">
        <f>'Basis of Estimate'!$G$8</f>
        <v>43617</v>
      </c>
      <c r="H128" s="271">
        <f>'Basis of Estimate'!$E$8</f>
        <v>43800</v>
      </c>
      <c r="I128" s="232">
        <f>VLOOKUP(G128,'Cost Indices'!$R$28:$S$1262,2)</f>
        <v>176.77636123196373</v>
      </c>
      <c r="J128" s="232">
        <f>VLOOKUP(H128,'Cost Indices'!$R$28:$S$1262,2)</f>
        <v>178.55150691465684</v>
      </c>
      <c r="K128" s="233">
        <f>(J128-I128)/I128</f>
        <v>1.0041759375077211E-2</v>
      </c>
      <c r="L128" s="234">
        <f>E128*(1+K128)</f>
        <v>0</v>
      </c>
      <c r="M128" s="235">
        <f>+L128*D128</f>
        <v>0</v>
      </c>
      <c r="N128" s="155">
        <v>0</v>
      </c>
      <c r="O128" s="156">
        <f>M128*N128</f>
        <v>0</v>
      </c>
      <c r="P128" s="154">
        <f>M128+O128</f>
        <v>0</v>
      </c>
      <c r="Q128" s="155">
        <v>0</v>
      </c>
      <c r="R128" s="157">
        <f>P128*Q128</f>
        <v>0</v>
      </c>
      <c r="S128" s="154">
        <f>P128+R128</f>
        <v>0</v>
      </c>
      <c r="T128" s="152"/>
      <c r="U128" s="152"/>
    </row>
    <row r="129" spans="1:21" ht="18">
      <c r="A129" s="41"/>
      <c r="B129" s="170" t="s">
        <v>24</v>
      </c>
      <c r="C129" s="49"/>
      <c r="D129" s="51"/>
      <c r="E129" s="52"/>
      <c r="F129" s="53"/>
      <c r="G129" s="281"/>
      <c r="H129" s="281"/>
      <c r="I129" s="53"/>
      <c r="J129" s="53"/>
      <c r="K129" s="53"/>
      <c r="L129" s="53"/>
      <c r="M129" s="53"/>
      <c r="N129" s="53"/>
      <c r="O129" s="53"/>
      <c r="P129" s="53"/>
      <c r="Q129" s="308"/>
      <c r="R129" s="219"/>
      <c r="S129" s="53"/>
      <c r="T129" s="53"/>
      <c r="U129" s="53"/>
    </row>
    <row r="130" spans="1:21" ht="15.75">
      <c r="A130" s="81"/>
      <c r="B130" s="71" t="s">
        <v>313</v>
      </c>
      <c r="C130" s="50"/>
      <c r="D130" s="51"/>
      <c r="E130" s="52"/>
      <c r="F130" s="53"/>
      <c r="G130" s="281"/>
      <c r="H130" s="281"/>
      <c r="I130" s="53"/>
      <c r="J130" s="53"/>
      <c r="K130" s="53"/>
      <c r="L130" s="53"/>
      <c r="M130" s="53"/>
      <c r="N130" s="53"/>
      <c r="O130" s="53"/>
      <c r="P130" s="53"/>
      <c r="Q130" s="308"/>
      <c r="R130" s="219"/>
      <c r="S130" s="53"/>
      <c r="T130" s="53"/>
      <c r="U130" s="53"/>
    </row>
    <row r="131" spans="1:21" ht="15">
      <c r="A131" s="179"/>
      <c r="B131" s="142" t="s">
        <v>419</v>
      </c>
      <c r="C131" s="41"/>
      <c r="D131" s="48"/>
      <c r="E131" s="55"/>
      <c r="F131" s="54"/>
      <c r="G131" s="279"/>
      <c r="H131" s="279"/>
      <c r="I131" s="54"/>
      <c r="J131" s="54"/>
      <c r="K131" s="54"/>
      <c r="L131" s="54"/>
      <c r="M131" s="54"/>
      <c r="N131" s="54"/>
      <c r="O131" s="54"/>
      <c r="P131" s="54"/>
      <c r="Q131" s="309"/>
      <c r="R131" s="136"/>
      <c r="S131" s="54"/>
      <c r="T131" s="54"/>
      <c r="U131" s="54"/>
    </row>
    <row r="132" spans="1:21">
      <c r="A132" s="41"/>
      <c r="B132" s="60" t="s">
        <v>806</v>
      </c>
      <c r="C132" s="41"/>
      <c r="D132" s="48"/>
      <c r="E132" s="55"/>
      <c r="F132" s="54"/>
      <c r="G132" s="279"/>
      <c r="H132" s="279"/>
      <c r="I132" s="54"/>
      <c r="J132" s="54"/>
      <c r="K132" s="54"/>
      <c r="L132" s="54"/>
      <c r="M132" s="54"/>
      <c r="N132" s="54"/>
      <c r="O132" s="54"/>
      <c r="P132" s="54"/>
      <c r="Q132" s="309"/>
      <c r="R132" s="136"/>
      <c r="S132" s="54"/>
      <c r="T132" s="54"/>
      <c r="U132" s="54"/>
    </row>
    <row r="133" spans="1:21">
      <c r="A133" s="38"/>
      <c r="B133" s="204" t="s">
        <v>1222</v>
      </c>
      <c r="C133" s="38" t="s">
        <v>292</v>
      </c>
      <c r="D133" s="35"/>
      <c r="E133" s="36"/>
      <c r="F133" s="22">
        <f>D133*E133</f>
        <v>0</v>
      </c>
      <c r="G133" s="271">
        <f>'Basis of Estimate'!$G$8</f>
        <v>43617</v>
      </c>
      <c r="H133" s="271">
        <f>'Basis of Estimate'!$E$8</f>
        <v>43800</v>
      </c>
      <c r="I133" s="232">
        <f>VLOOKUP(G133,'Cost Indices'!$R$28:$S$1262,2)</f>
        <v>176.77636123196373</v>
      </c>
      <c r="J133" s="232">
        <f>VLOOKUP(H133,'Cost Indices'!$R$28:$S$1262,2)</f>
        <v>178.55150691465684</v>
      </c>
      <c r="K133" s="233">
        <f>(J133-I133)/I133</f>
        <v>1.0041759375077211E-2</v>
      </c>
      <c r="L133" s="234">
        <f>E133*(1+K133)</f>
        <v>0</v>
      </c>
      <c r="M133" s="235">
        <f>+L133*D133</f>
        <v>0</v>
      </c>
      <c r="N133" s="155">
        <v>0</v>
      </c>
      <c r="O133" s="156">
        <f>M133*N133</f>
        <v>0</v>
      </c>
      <c r="P133" s="154">
        <f>M133+O133</f>
        <v>0</v>
      </c>
      <c r="Q133" s="155">
        <v>0</v>
      </c>
      <c r="R133" s="157">
        <f>P133*Q133</f>
        <v>0</v>
      </c>
      <c r="S133" s="154">
        <f>P133+R133</f>
        <v>0</v>
      </c>
      <c r="T133" s="152"/>
      <c r="U133" s="152"/>
    </row>
    <row r="134" spans="1:21">
      <c r="A134" s="41"/>
      <c r="B134" s="60" t="s">
        <v>813</v>
      </c>
      <c r="C134" s="41"/>
      <c r="D134" s="51"/>
      <c r="E134" s="52"/>
      <c r="F134" s="53"/>
      <c r="G134" s="281"/>
      <c r="H134" s="281"/>
      <c r="I134" s="53"/>
      <c r="J134" s="53"/>
      <c r="K134" s="53"/>
      <c r="L134" s="53"/>
      <c r="M134" s="53"/>
      <c r="N134" s="53"/>
      <c r="O134" s="53"/>
      <c r="P134" s="53"/>
      <c r="Q134" s="308"/>
      <c r="R134" s="219"/>
      <c r="S134" s="53"/>
      <c r="T134" s="53"/>
      <c r="U134" s="53"/>
    </row>
    <row r="135" spans="1:21">
      <c r="A135" s="38"/>
      <c r="B135" s="204" t="s">
        <v>1222</v>
      </c>
      <c r="C135" s="38" t="s">
        <v>292</v>
      </c>
      <c r="D135" s="35"/>
      <c r="E135" s="36"/>
      <c r="F135" s="22">
        <f>D135*E135</f>
        <v>0</v>
      </c>
      <c r="G135" s="271">
        <f>'Basis of Estimate'!$G$8</f>
        <v>43617</v>
      </c>
      <c r="H135" s="271">
        <f>'Basis of Estimate'!$E$8</f>
        <v>43800</v>
      </c>
      <c r="I135" s="232">
        <f>VLOOKUP(G135,'Cost Indices'!$R$28:$S$1262,2)</f>
        <v>176.77636123196373</v>
      </c>
      <c r="J135" s="232">
        <f>VLOOKUP(H135,'Cost Indices'!$R$28:$S$1262,2)</f>
        <v>178.55150691465684</v>
      </c>
      <c r="K135" s="233">
        <f>(J135-I135)/I135</f>
        <v>1.0041759375077211E-2</v>
      </c>
      <c r="L135" s="234">
        <f>E135*(1+K135)</f>
        <v>0</v>
      </c>
      <c r="M135" s="235">
        <f>+L135*D135</f>
        <v>0</v>
      </c>
      <c r="N135" s="155">
        <v>0</v>
      </c>
      <c r="O135" s="156">
        <f>M135*N135</f>
        <v>0</v>
      </c>
      <c r="P135" s="154">
        <f>M135+O135</f>
        <v>0</v>
      </c>
      <c r="Q135" s="155">
        <v>0</v>
      </c>
      <c r="R135" s="157">
        <f>P135*Q135</f>
        <v>0</v>
      </c>
      <c r="S135" s="154">
        <f>P135+R135</f>
        <v>0</v>
      </c>
      <c r="T135" s="152"/>
      <c r="U135" s="152"/>
    </row>
    <row r="136" spans="1:21">
      <c r="A136" s="41"/>
      <c r="B136" s="60" t="s">
        <v>811</v>
      </c>
      <c r="C136" s="41"/>
      <c r="D136" s="51"/>
      <c r="E136" s="52"/>
      <c r="F136" s="53"/>
      <c r="G136" s="281"/>
      <c r="H136" s="281"/>
      <c r="I136" s="53"/>
      <c r="J136" s="53"/>
      <c r="K136" s="53"/>
      <c r="L136" s="53"/>
      <c r="M136" s="53"/>
      <c r="N136" s="53"/>
      <c r="O136" s="53"/>
      <c r="P136" s="53"/>
      <c r="Q136" s="308"/>
      <c r="R136" s="219"/>
      <c r="S136" s="53"/>
      <c r="T136" s="53"/>
      <c r="U136" s="53"/>
    </row>
    <row r="137" spans="1:21">
      <c r="A137" s="38"/>
      <c r="B137" s="204" t="s">
        <v>1222</v>
      </c>
      <c r="C137" s="38" t="s">
        <v>292</v>
      </c>
      <c r="D137" s="35"/>
      <c r="E137" s="36"/>
      <c r="F137" s="22">
        <f>D137*E137</f>
        <v>0</v>
      </c>
      <c r="G137" s="271">
        <f>'Basis of Estimate'!$G$8</f>
        <v>43617</v>
      </c>
      <c r="H137" s="271">
        <f>'Basis of Estimate'!$E$8</f>
        <v>43800</v>
      </c>
      <c r="I137" s="232">
        <f>VLOOKUP(G137,'Cost Indices'!$R$28:$S$1262,2)</f>
        <v>176.77636123196373</v>
      </c>
      <c r="J137" s="232">
        <f>VLOOKUP(H137,'Cost Indices'!$R$28:$S$1262,2)</f>
        <v>178.55150691465684</v>
      </c>
      <c r="K137" s="233">
        <f>(J137-I137)/I137</f>
        <v>1.0041759375077211E-2</v>
      </c>
      <c r="L137" s="234">
        <f>E137*(1+K137)</f>
        <v>0</v>
      </c>
      <c r="M137" s="235">
        <f>+L137*D137</f>
        <v>0</v>
      </c>
      <c r="N137" s="155">
        <v>0</v>
      </c>
      <c r="O137" s="156">
        <f>M137*N137</f>
        <v>0</v>
      </c>
      <c r="P137" s="154">
        <f>M137+O137</f>
        <v>0</v>
      </c>
      <c r="Q137" s="155">
        <v>0</v>
      </c>
      <c r="R137" s="157">
        <f>P137*Q137</f>
        <v>0</v>
      </c>
      <c r="S137" s="154">
        <f>P137+R137</f>
        <v>0</v>
      </c>
      <c r="T137" s="152"/>
      <c r="U137" s="152"/>
    </row>
    <row r="138" spans="1:21">
      <c r="A138" s="41"/>
      <c r="B138" s="60" t="s">
        <v>478</v>
      </c>
      <c r="C138" s="41"/>
      <c r="D138" s="51"/>
      <c r="E138" s="52"/>
      <c r="F138" s="53"/>
      <c r="G138" s="281"/>
      <c r="H138" s="281"/>
      <c r="I138" s="53"/>
      <c r="J138" s="53"/>
      <c r="K138" s="53"/>
      <c r="L138" s="53"/>
      <c r="M138" s="53"/>
      <c r="N138" s="53"/>
      <c r="O138" s="53"/>
      <c r="P138" s="53"/>
      <c r="Q138" s="308"/>
      <c r="R138" s="219"/>
      <c r="S138" s="53"/>
      <c r="T138" s="53"/>
      <c r="U138" s="53"/>
    </row>
    <row r="139" spans="1:21">
      <c r="A139" s="38"/>
      <c r="B139" s="204" t="s">
        <v>1222</v>
      </c>
      <c r="C139" s="38" t="s">
        <v>292</v>
      </c>
      <c r="D139" s="35"/>
      <c r="E139" s="36"/>
      <c r="F139" s="22">
        <f>D139*E139</f>
        <v>0</v>
      </c>
      <c r="G139" s="271">
        <f>'Basis of Estimate'!$G$8</f>
        <v>43617</v>
      </c>
      <c r="H139" s="271">
        <f>'Basis of Estimate'!$E$8</f>
        <v>43800</v>
      </c>
      <c r="I139" s="232">
        <f>VLOOKUP(G139,'Cost Indices'!$R$28:$S$1262,2)</f>
        <v>176.77636123196373</v>
      </c>
      <c r="J139" s="232">
        <f>VLOOKUP(H139,'Cost Indices'!$R$28:$S$1262,2)</f>
        <v>178.55150691465684</v>
      </c>
      <c r="K139" s="233">
        <f>(J139-I139)/I139</f>
        <v>1.0041759375077211E-2</v>
      </c>
      <c r="L139" s="234">
        <f>E139*(1+K139)</f>
        <v>0</v>
      </c>
      <c r="M139" s="235">
        <f>+L139*D139</f>
        <v>0</v>
      </c>
      <c r="N139" s="155">
        <v>0</v>
      </c>
      <c r="O139" s="156">
        <f>M139*N139</f>
        <v>0</v>
      </c>
      <c r="P139" s="154">
        <f>M139+O139</f>
        <v>0</v>
      </c>
      <c r="Q139" s="155">
        <v>0</v>
      </c>
      <c r="R139" s="157">
        <f>P139*Q139</f>
        <v>0</v>
      </c>
      <c r="S139" s="154">
        <f>P139+R139</f>
        <v>0</v>
      </c>
      <c r="T139" s="152"/>
      <c r="U139" s="152"/>
    </row>
    <row r="140" spans="1:21">
      <c r="A140" s="41"/>
      <c r="B140" s="60" t="s">
        <v>482</v>
      </c>
      <c r="C140" s="41"/>
      <c r="D140" s="51"/>
      <c r="E140" s="52"/>
      <c r="F140" s="53"/>
      <c r="G140" s="281"/>
      <c r="H140" s="281"/>
      <c r="I140" s="53"/>
      <c r="J140" s="53"/>
      <c r="K140" s="53"/>
      <c r="L140" s="53"/>
      <c r="M140" s="53"/>
      <c r="N140" s="53"/>
      <c r="O140" s="53"/>
      <c r="P140" s="53"/>
      <c r="Q140" s="308"/>
      <c r="R140" s="219"/>
      <c r="S140" s="53"/>
      <c r="T140" s="53"/>
      <c r="U140" s="53"/>
    </row>
    <row r="141" spans="1:21">
      <c r="A141" s="38"/>
      <c r="B141" s="204" t="s">
        <v>1222</v>
      </c>
      <c r="C141" s="38" t="s">
        <v>292</v>
      </c>
      <c r="D141" s="35"/>
      <c r="E141" s="36"/>
      <c r="F141" s="22">
        <f>D141*E141</f>
        <v>0</v>
      </c>
      <c r="G141" s="271">
        <f>'Basis of Estimate'!$G$8</f>
        <v>43617</v>
      </c>
      <c r="H141" s="271">
        <f>'Basis of Estimate'!$E$8</f>
        <v>43800</v>
      </c>
      <c r="I141" s="232">
        <f>VLOOKUP(G141,'Cost Indices'!$R$28:$S$1262,2)</f>
        <v>176.77636123196373</v>
      </c>
      <c r="J141" s="232">
        <f>VLOOKUP(H141,'Cost Indices'!$R$28:$S$1262,2)</f>
        <v>178.55150691465684</v>
      </c>
      <c r="K141" s="233">
        <f>(J141-I141)/I141</f>
        <v>1.0041759375077211E-2</v>
      </c>
      <c r="L141" s="234">
        <f>E141*(1+K141)</f>
        <v>0</v>
      </c>
      <c r="M141" s="235">
        <f>+L141*D141</f>
        <v>0</v>
      </c>
      <c r="N141" s="155">
        <v>0</v>
      </c>
      <c r="O141" s="156">
        <f>M141*N141</f>
        <v>0</v>
      </c>
      <c r="P141" s="154">
        <f>M141+O141</f>
        <v>0</v>
      </c>
      <c r="Q141" s="155">
        <v>0</v>
      </c>
      <c r="R141" s="157">
        <f>P141*Q141</f>
        <v>0</v>
      </c>
      <c r="S141" s="154">
        <f>P141+R141</f>
        <v>0</v>
      </c>
      <c r="T141" s="152"/>
      <c r="U141" s="152"/>
    </row>
    <row r="142" spans="1:21">
      <c r="A142" s="41"/>
      <c r="B142" s="60" t="s">
        <v>426</v>
      </c>
      <c r="C142" s="41"/>
      <c r="D142" s="51"/>
      <c r="E142" s="52"/>
      <c r="F142" s="53"/>
      <c r="G142" s="281"/>
      <c r="H142" s="281"/>
      <c r="I142" s="53"/>
      <c r="J142" s="53"/>
      <c r="K142" s="53"/>
      <c r="L142" s="53"/>
      <c r="M142" s="53"/>
      <c r="N142" s="53"/>
      <c r="O142" s="53"/>
      <c r="P142" s="53"/>
      <c r="Q142" s="308"/>
      <c r="R142" s="219"/>
      <c r="S142" s="53"/>
      <c r="T142" s="53"/>
      <c r="U142" s="53"/>
    </row>
    <row r="143" spans="1:21">
      <c r="A143" s="38"/>
      <c r="B143" s="204" t="s">
        <v>1222</v>
      </c>
      <c r="C143" s="38" t="s">
        <v>292</v>
      </c>
      <c r="D143" s="35"/>
      <c r="E143" s="36"/>
      <c r="F143" s="22">
        <f>D143*E143</f>
        <v>0</v>
      </c>
      <c r="G143" s="271">
        <f>'Basis of Estimate'!$G$8</f>
        <v>43617</v>
      </c>
      <c r="H143" s="271">
        <f>'Basis of Estimate'!$E$8</f>
        <v>43800</v>
      </c>
      <c r="I143" s="232">
        <f>VLOOKUP(G143,'Cost Indices'!$R$28:$S$1262,2)</f>
        <v>176.77636123196373</v>
      </c>
      <c r="J143" s="232">
        <f>VLOOKUP(H143,'Cost Indices'!$R$28:$S$1262,2)</f>
        <v>178.55150691465684</v>
      </c>
      <c r="K143" s="233">
        <f>(J143-I143)/I143</f>
        <v>1.0041759375077211E-2</v>
      </c>
      <c r="L143" s="234">
        <f>E143*(1+K143)</f>
        <v>0</v>
      </c>
      <c r="M143" s="235">
        <f>+L143*D143</f>
        <v>0</v>
      </c>
      <c r="N143" s="155">
        <v>0</v>
      </c>
      <c r="O143" s="156">
        <f>M143*N143</f>
        <v>0</v>
      </c>
      <c r="P143" s="154">
        <f>M143+O143</f>
        <v>0</v>
      </c>
      <c r="Q143" s="155">
        <v>0</v>
      </c>
      <c r="R143" s="157">
        <f>P143*Q143</f>
        <v>0</v>
      </c>
      <c r="S143" s="154">
        <f>P143+R143</f>
        <v>0</v>
      </c>
      <c r="T143" s="152"/>
      <c r="U143" s="152"/>
    </row>
    <row r="144" spans="1:21">
      <c r="A144" s="41"/>
      <c r="B144" s="60" t="s">
        <v>483</v>
      </c>
      <c r="C144" s="41"/>
      <c r="D144" s="51"/>
      <c r="E144" s="52"/>
      <c r="F144" s="53"/>
      <c r="G144" s="281"/>
      <c r="H144" s="281"/>
      <c r="I144" s="53"/>
      <c r="J144" s="53"/>
      <c r="K144" s="53"/>
      <c r="L144" s="53"/>
      <c r="M144" s="53"/>
      <c r="N144" s="53"/>
      <c r="O144" s="53"/>
      <c r="P144" s="53"/>
      <c r="Q144" s="308"/>
      <c r="R144" s="219"/>
      <c r="S144" s="53"/>
      <c r="T144" s="53"/>
      <c r="U144" s="53"/>
    </row>
    <row r="145" spans="1:21">
      <c r="A145" s="38"/>
      <c r="B145" s="204" t="s">
        <v>1222</v>
      </c>
      <c r="C145" s="38" t="s">
        <v>292</v>
      </c>
      <c r="D145" s="35"/>
      <c r="E145" s="36"/>
      <c r="F145" s="22">
        <f>D145*E145</f>
        <v>0</v>
      </c>
      <c r="G145" s="271">
        <f>'Basis of Estimate'!$G$8</f>
        <v>43617</v>
      </c>
      <c r="H145" s="271">
        <f>'Basis of Estimate'!$E$8</f>
        <v>43800</v>
      </c>
      <c r="I145" s="232">
        <f>VLOOKUP(G145,'Cost Indices'!$R$28:$S$1262,2)</f>
        <v>176.77636123196373</v>
      </c>
      <c r="J145" s="232">
        <f>VLOOKUP(H145,'Cost Indices'!$R$28:$S$1262,2)</f>
        <v>178.55150691465684</v>
      </c>
      <c r="K145" s="233">
        <f>(J145-I145)/I145</f>
        <v>1.0041759375077211E-2</v>
      </c>
      <c r="L145" s="234">
        <f>E145*(1+K145)</f>
        <v>0</v>
      </c>
      <c r="M145" s="235">
        <f>+L145*D145</f>
        <v>0</v>
      </c>
      <c r="N145" s="155">
        <v>0</v>
      </c>
      <c r="O145" s="156">
        <f>M145*N145</f>
        <v>0</v>
      </c>
      <c r="P145" s="154">
        <f>M145+O145</f>
        <v>0</v>
      </c>
      <c r="Q145" s="155">
        <v>0</v>
      </c>
      <c r="R145" s="157">
        <f>P145*Q145</f>
        <v>0</v>
      </c>
      <c r="S145" s="154">
        <f>P145+R145</f>
        <v>0</v>
      </c>
      <c r="T145" s="152"/>
      <c r="U145" s="152"/>
    </row>
    <row r="146" spans="1:21" ht="18" customHeight="1">
      <c r="A146" s="310">
        <v>5</v>
      </c>
      <c r="B146" s="161" t="str">
        <f>B7</f>
        <v>DN??? SEWER PRESSURE MAIN</v>
      </c>
      <c r="C146" s="759" t="s">
        <v>242</v>
      </c>
      <c r="D146" s="759"/>
      <c r="E146" s="759"/>
      <c r="F146" s="162">
        <f>SUM(F8:F145)</f>
        <v>0</v>
      </c>
      <c r="G146" s="273"/>
      <c r="H146" s="273"/>
      <c r="I146" s="162"/>
      <c r="J146" s="162"/>
      <c r="K146" s="162"/>
      <c r="L146" s="162"/>
      <c r="M146" s="162">
        <f>SUM(M8:M145)</f>
        <v>0</v>
      </c>
      <c r="N146" s="162"/>
      <c r="O146" s="162">
        <f>SUM(O8:O145)</f>
        <v>0</v>
      </c>
      <c r="P146" s="162">
        <f>SUM(P8:P145)</f>
        <v>0</v>
      </c>
      <c r="Q146" s="311"/>
      <c r="R146" s="162">
        <f>SUM(R8:R145)</f>
        <v>0</v>
      </c>
      <c r="S146" s="162">
        <f>SUM(S8:S145)</f>
        <v>0</v>
      </c>
      <c r="T146" s="162"/>
      <c r="U146" s="162"/>
    </row>
  </sheetData>
  <mergeCells count="7">
    <mergeCell ref="G1:U1"/>
    <mergeCell ref="A1:F1"/>
    <mergeCell ref="C146:E146"/>
    <mergeCell ref="A4:F4"/>
    <mergeCell ref="G5:M5"/>
    <mergeCell ref="A2:F2"/>
    <mergeCell ref="A3:F3"/>
  </mergeCells>
  <phoneticPr fontId="0" type="noConversion"/>
  <pageMargins left="0.19685039370078741" right="0.19685039370078741" top="0.39370078740157483" bottom="0.59055118110236227" header="0.19685039370078741" footer="0.19685039370078741"/>
  <pageSetup paperSize="9" scale="29" orientation="portrait" verticalDpi="300" r:id="rId1"/>
  <headerFooter alignWithMargins="0">
    <oddFooter>&amp;L&amp;8[&amp;Z&amp;F]&amp;A
Printed at &amp;T on &amp;D&amp;R&amp;8Page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87"/>
  <sheetViews>
    <sheetView view="pageBreakPreview" zoomScale="75" zoomScaleNormal="75" zoomScaleSheetLayoutView="75" workbookViewId="0">
      <selection sqref="A1:F1"/>
    </sheetView>
  </sheetViews>
  <sheetFormatPr defaultRowHeight="12.75"/>
  <cols>
    <col min="2" max="2" width="64.42578125" customWidth="1"/>
    <col min="3" max="3" width="10.5703125" customWidth="1"/>
    <col min="4" max="4" width="13.7109375" customWidth="1"/>
    <col min="5" max="5" width="11.42578125" customWidth="1"/>
    <col min="6" max="6" width="14.140625" customWidth="1"/>
    <col min="7" max="7" width="11.7109375" style="242" bestFit="1" customWidth="1"/>
    <col min="8" max="8" width="14.28515625" style="242" bestFit="1" customWidth="1"/>
    <col min="9" max="9" width="12.140625" bestFit="1" customWidth="1"/>
    <col min="10" max="10" width="16.85546875" customWidth="1"/>
    <col min="11" max="11" width="13" customWidth="1"/>
    <col min="12" max="13" width="16.85546875" customWidth="1"/>
    <col min="14" max="15" width="13.140625" customWidth="1"/>
    <col min="16" max="16" width="13.28515625" bestFit="1" customWidth="1"/>
    <col min="17" max="17" width="19.7109375" style="307" bestFit="1" customWidth="1"/>
    <col min="18" max="18" width="19.42578125" style="212" bestFit="1" customWidth="1"/>
    <col min="19" max="19" width="11.28515625" customWidth="1"/>
    <col min="20" max="20" width="18" bestFit="1" customWidth="1"/>
    <col min="21" max="21" width="22.28515625" bestFit="1" customWidth="1"/>
  </cols>
  <sheetData>
    <row r="1" spans="1:21" ht="18">
      <c r="A1" s="710" t="s">
        <v>642</v>
      </c>
      <c r="B1" s="710"/>
      <c r="C1" s="710"/>
      <c r="D1" s="710"/>
      <c r="E1" s="710"/>
      <c r="F1" s="710"/>
      <c r="G1" s="762" t="s">
        <v>1074</v>
      </c>
      <c r="H1" s="762"/>
      <c r="I1" s="762"/>
      <c r="J1" s="762"/>
      <c r="K1" s="762"/>
      <c r="L1" s="762"/>
      <c r="M1" s="762"/>
      <c r="N1" s="762"/>
      <c r="O1" s="762"/>
      <c r="P1" s="762"/>
      <c r="Q1" s="762"/>
      <c r="R1" s="762"/>
      <c r="S1" s="762"/>
      <c r="T1" s="762"/>
      <c r="U1" s="762"/>
    </row>
    <row r="2" spans="1:21" ht="18">
      <c r="A2" s="760" t="s">
        <v>18</v>
      </c>
      <c r="B2" s="760"/>
      <c r="C2" s="760"/>
      <c r="D2" s="760"/>
      <c r="E2" s="760"/>
      <c r="F2" s="760"/>
    </row>
    <row r="3" spans="1:21" ht="18" customHeight="1">
      <c r="A3" s="765" t="s">
        <v>1019</v>
      </c>
      <c r="B3" s="765"/>
      <c r="C3" s="765"/>
      <c r="D3" s="765"/>
      <c r="E3" s="765"/>
      <c r="F3" s="765"/>
    </row>
    <row r="4" spans="1:21" ht="33.75" customHeight="1">
      <c r="A4" s="763" t="str">
        <f>SUMMARY!$A$4</f>
        <v>PUMPING STATION TYPE XX, OVERFLOW STORAGE, PRESSURE MAIN, GRAVITY SEWER, VACUUM SEWER &amp; VACUUM PUMP STATION</v>
      </c>
      <c r="B4" s="764"/>
      <c r="C4" s="764"/>
      <c r="D4" s="764"/>
      <c r="E4" s="764"/>
      <c r="F4" s="764"/>
    </row>
    <row r="5" spans="1:21" ht="39" customHeight="1">
      <c r="A5" s="214"/>
      <c r="B5" s="214"/>
      <c r="C5" s="214"/>
      <c r="D5" s="214"/>
      <c r="E5" s="214"/>
      <c r="F5" s="214"/>
      <c r="G5" s="756" t="s">
        <v>536</v>
      </c>
      <c r="H5" s="757"/>
      <c r="I5" s="757"/>
      <c r="J5" s="757"/>
      <c r="K5" s="757"/>
      <c r="L5" s="757"/>
      <c r="M5" s="758"/>
    </row>
    <row r="6" spans="1:21" ht="25.5">
      <c r="A6" s="10" t="s">
        <v>633</v>
      </c>
      <c r="B6" s="57" t="s">
        <v>634</v>
      </c>
      <c r="C6" s="372" t="s">
        <v>327</v>
      </c>
      <c r="D6" s="11" t="s">
        <v>754</v>
      </c>
      <c r="E6" s="12" t="s">
        <v>755</v>
      </c>
      <c r="F6" s="163" t="s">
        <v>756</v>
      </c>
      <c r="G6" s="268" t="s">
        <v>537</v>
      </c>
      <c r="H6" s="268" t="s">
        <v>538</v>
      </c>
      <c r="I6" s="268" t="s">
        <v>539</v>
      </c>
      <c r="J6" s="243" t="s">
        <v>540</v>
      </c>
      <c r="K6" s="243" t="s">
        <v>541</v>
      </c>
      <c r="L6" s="243" t="s">
        <v>542</v>
      </c>
      <c r="M6" s="243" t="s">
        <v>543</v>
      </c>
      <c r="N6" s="243" t="s">
        <v>380</v>
      </c>
      <c r="O6" s="135" t="s">
        <v>381</v>
      </c>
      <c r="P6" s="135" t="s">
        <v>382</v>
      </c>
      <c r="Q6" s="135" t="s">
        <v>383</v>
      </c>
      <c r="R6" s="54" t="s">
        <v>740</v>
      </c>
      <c r="S6" s="136" t="s">
        <v>741</v>
      </c>
      <c r="T6" s="48" t="s">
        <v>742</v>
      </c>
      <c r="U6" s="54" t="s">
        <v>743</v>
      </c>
    </row>
    <row r="7" spans="1:21" ht="18">
      <c r="A7" s="254">
        <v>6</v>
      </c>
      <c r="B7" s="369" t="s">
        <v>151</v>
      </c>
      <c r="C7" s="225"/>
      <c r="D7" s="226"/>
      <c r="E7" s="227"/>
      <c r="F7" s="228"/>
      <c r="G7" s="276"/>
      <c r="H7" s="276"/>
      <c r="I7" s="228"/>
      <c r="J7" s="228"/>
      <c r="K7" s="228"/>
      <c r="L7" s="228"/>
      <c r="M7" s="228"/>
      <c r="N7" s="153"/>
      <c r="O7" s="153"/>
      <c r="P7" s="153"/>
      <c r="Q7" s="153"/>
      <c r="R7" s="229"/>
      <c r="S7" s="153"/>
      <c r="T7" s="153"/>
      <c r="U7" s="153"/>
    </row>
    <row r="8" spans="1:21" ht="18">
      <c r="A8" s="82"/>
      <c r="B8" s="170" t="s">
        <v>639</v>
      </c>
      <c r="C8" s="49"/>
      <c r="D8" s="42"/>
      <c r="E8" s="43"/>
      <c r="F8" s="44"/>
      <c r="G8" s="280"/>
      <c r="H8" s="280"/>
      <c r="I8" s="44"/>
      <c r="J8" s="44"/>
      <c r="K8" s="44"/>
      <c r="L8" s="44"/>
      <c r="M8" s="44"/>
      <c r="N8" s="44"/>
      <c r="O8" s="44"/>
      <c r="P8" s="44"/>
      <c r="Q8" s="306"/>
      <c r="R8" s="215"/>
      <c r="S8" s="44"/>
      <c r="T8" s="44"/>
      <c r="U8" s="44"/>
    </row>
    <row r="9" spans="1:21" ht="78.75">
      <c r="A9" s="82"/>
      <c r="B9" s="216" t="s">
        <v>804</v>
      </c>
      <c r="C9" s="48"/>
      <c r="D9" s="42"/>
      <c r="E9" s="43"/>
      <c r="F9" s="44"/>
      <c r="G9" s="280"/>
      <c r="H9" s="280"/>
      <c r="I9" s="44"/>
      <c r="J9" s="44"/>
      <c r="K9" s="44"/>
      <c r="L9" s="44"/>
      <c r="M9" s="44"/>
      <c r="N9" s="44"/>
      <c r="O9" s="44"/>
      <c r="P9" s="44"/>
      <c r="Q9" s="306"/>
      <c r="R9" s="215"/>
      <c r="S9" s="44"/>
      <c r="T9" s="44"/>
      <c r="U9" s="44"/>
    </row>
    <row r="10" spans="1:21" ht="15">
      <c r="A10" s="179"/>
      <c r="B10" s="142" t="s">
        <v>808</v>
      </c>
      <c r="C10" s="41"/>
      <c r="D10" s="42"/>
      <c r="E10" s="43"/>
      <c r="F10" s="44"/>
      <c r="G10" s="280"/>
      <c r="H10" s="280"/>
      <c r="I10" s="44"/>
      <c r="J10" s="44"/>
      <c r="K10" s="44"/>
      <c r="L10" s="44"/>
      <c r="M10" s="44"/>
      <c r="N10" s="44"/>
      <c r="O10" s="44"/>
      <c r="P10" s="44"/>
      <c r="Q10" s="306"/>
      <c r="R10" s="215"/>
      <c r="S10" s="44"/>
      <c r="T10" s="44"/>
      <c r="U10" s="44"/>
    </row>
    <row r="11" spans="1:21">
      <c r="A11" s="41"/>
      <c r="B11" s="204" t="s">
        <v>1222</v>
      </c>
      <c r="C11" s="41"/>
      <c r="D11" s="42"/>
      <c r="E11" s="43"/>
      <c r="F11" s="44"/>
      <c r="G11" s="280"/>
      <c r="H11" s="280"/>
      <c r="I11" s="44"/>
      <c r="J11" s="44"/>
      <c r="K11" s="44"/>
      <c r="L11" s="44"/>
      <c r="M11" s="44"/>
      <c r="N11" s="44"/>
      <c r="O11" s="44"/>
      <c r="P11" s="44"/>
      <c r="Q11" s="306"/>
      <c r="R11" s="215"/>
      <c r="S11" s="44"/>
      <c r="T11" s="44"/>
      <c r="U11" s="44"/>
    </row>
    <row r="12" spans="1:21">
      <c r="A12" s="38"/>
      <c r="B12" s="60" t="s">
        <v>428</v>
      </c>
      <c r="C12" s="38" t="s">
        <v>292</v>
      </c>
      <c r="D12" s="39"/>
      <c r="E12" s="40"/>
      <c r="F12" s="22">
        <f>D12*E12</f>
        <v>0</v>
      </c>
      <c r="G12" s="271">
        <f>'Basis of Estimate'!$G$8</f>
        <v>43617</v>
      </c>
      <c r="H12" s="271">
        <f>'Basis of Estimate'!$E$8</f>
        <v>43800</v>
      </c>
      <c r="I12" s="232">
        <f>VLOOKUP(G12,'Cost Indices'!$R$28:$S$1262,2)</f>
        <v>176.77636123196373</v>
      </c>
      <c r="J12" s="232">
        <f>VLOOKUP(H12,'Cost Indices'!$R$28:$S$1262,2)</f>
        <v>178.55150691465684</v>
      </c>
      <c r="K12" s="233">
        <f>(J12-I12)/I12</f>
        <v>1.0041759375077211E-2</v>
      </c>
      <c r="L12" s="234">
        <f>E12*(1+K12)</f>
        <v>0</v>
      </c>
      <c r="M12" s="235">
        <f>+L12*D12</f>
        <v>0</v>
      </c>
      <c r="N12" s="155">
        <v>0</v>
      </c>
      <c r="O12" s="156">
        <f>M12*N12</f>
        <v>0</v>
      </c>
      <c r="P12" s="154">
        <f>M12+O12</f>
        <v>0</v>
      </c>
      <c r="Q12" s="155">
        <v>0</v>
      </c>
      <c r="R12" s="157">
        <f>P12*Q12</f>
        <v>0</v>
      </c>
      <c r="S12" s="154">
        <f>P12+R12</f>
        <v>0</v>
      </c>
      <c r="T12" s="152"/>
      <c r="U12" s="152"/>
    </row>
    <row r="13" spans="1:21">
      <c r="A13" s="38"/>
      <c r="B13" s="60" t="s">
        <v>485</v>
      </c>
      <c r="C13" s="38" t="s">
        <v>292</v>
      </c>
      <c r="D13" s="39"/>
      <c r="E13" s="40"/>
      <c r="F13" s="22">
        <f>D13*E13</f>
        <v>0</v>
      </c>
      <c r="G13" s="271">
        <f>'Basis of Estimate'!$G$8</f>
        <v>43617</v>
      </c>
      <c r="H13" s="271">
        <f>'Basis of Estimate'!$E$8</f>
        <v>43800</v>
      </c>
      <c r="I13" s="232">
        <f>VLOOKUP(G13,'Cost Indices'!$R$28:$S$1262,2)</f>
        <v>176.77636123196373</v>
      </c>
      <c r="J13" s="232">
        <f>VLOOKUP(H13,'Cost Indices'!$R$28:$S$1262,2)</f>
        <v>178.55150691465684</v>
      </c>
      <c r="K13" s="233">
        <f>(J13-I13)/I13</f>
        <v>1.0041759375077211E-2</v>
      </c>
      <c r="L13" s="234">
        <f>E13*(1+K13)</f>
        <v>0</v>
      </c>
      <c r="M13" s="235">
        <f>+L13*D13</f>
        <v>0</v>
      </c>
      <c r="N13" s="155">
        <v>0</v>
      </c>
      <c r="O13" s="156">
        <f>M13*N13</f>
        <v>0</v>
      </c>
      <c r="P13" s="154">
        <f>M13+O13</f>
        <v>0</v>
      </c>
      <c r="Q13" s="155">
        <v>0</v>
      </c>
      <c r="R13" s="157">
        <f>P13*Q13</f>
        <v>0</v>
      </c>
      <c r="S13" s="154">
        <f>P13+R13</f>
        <v>0</v>
      </c>
      <c r="T13" s="152"/>
      <c r="U13" s="152"/>
    </row>
    <row r="14" spans="1:21">
      <c r="A14" s="38"/>
      <c r="B14" s="60" t="s">
        <v>800</v>
      </c>
      <c r="C14" s="38" t="s">
        <v>292</v>
      </c>
      <c r="D14" s="39"/>
      <c r="E14" s="40"/>
      <c r="F14" s="22">
        <f>D14*E14</f>
        <v>0</v>
      </c>
      <c r="G14" s="271">
        <f>'Basis of Estimate'!$G$8</f>
        <v>43617</v>
      </c>
      <c r="H14" s="271">
        <f>'Basis of Estimate'!$E$8</f>
        <v>43800</v>
      </c>
      <c r="I14" s="232">
        <f>VLOOKUP(G14,'Cost Indices'!$R$28:$S$1262,2)</f>
        <v>176.77636123196373</v>
      </c>
      <c r="J14" s="232">
        <f>VLOOKUP(H14,'Cost Indices'!$R$28:$S$1262,2)</f>
        <v>178.55150691465684</v>
      </c>
      <c r="K14" s="233">
        <f>(J14-I14)/I14</f>
        <v>1.0041759375077211E-2</v>
      </c>
      <c r="L14" s="234">
        <f>E14*(1+K14)</f>
        <v>0</v>
      </c>
      <c r="M14" s="235">
        <f>+L14*D14</f>
        <v>0</v>
      </c>
      <c r="N14" s="155">
        <v>0</v>
      </c>
      <c r="O14" s="156">
        <f>M14*N14</f>
        <v>0</v>
      </c>
      <c r="P14" s="154">
        <f>M14+O14</f>
        <v>0</v>
      </c>
      <c r="Q14" s="155">
        <v>0</v>
      </c>
      <c r="R14" s="157">
        <f>P14*Q14</f>
        <v>0</v>
      </c>
      <c r="S14" s="154">
        <f>P14+R14</f>
        <v>0</v>
      </c>
      <c r="T14" s="152"/>
      <c r="U14" s="152"/>
    </row>
    <row r="15" spans="1:21">
      <c r="A15" s="38"/>
      <c r="B15" s="60" t="s">
        <v>801</v>
      </c>
      <c r="C15" s="38" t="s">
        <v>292</v>
      </c>
      <c r="D15" s="39"/>
      <c r="E15" s="40"/>
      <c r="F15" s="22">
        <f>D15*E15</f>
        <v>0</v>
      </c>
      <c r="G15" s="271">
        <f>'Basis of Estimate'!$G$8</f>
        <v>43617</v>
      </c>
      <c r="H15" s="271">
        <f>'Basis of Estimate'!$E$8</f>
        <v>43800</v>
      </c>
      <c r="I15" s="232">
        <f>VLOOKUP(G15,'Cost Indices'!$R$28:$S$1262,2)</f>
        <v>176.77636123196373</v>
      </c>
      <c r="J15" s="232">
        <f>VLOOKUP(H15,'Cost Indices'!$R$28:$S$1262,2)</f>
        <v>178.55150691465684</v>
      </c>
      <c r="K15" s="233">
        <f>(J15-I15)/I15</f>
        <v>1.0041759375077211E-2</v>
      </c>
      <c r="L15" s="234">
        <f>E15*(1+K15)</f>
        <v>0</v>
      </c>
      <c r="M15" s="235">
        <f>+L15*D15</f>
        <v>0</v>
      </c>
      <c r="N15" s="155">
        <v>0</v>
      </c>
      <c r="O15" s="156">
        <f>M15*N15</f>
        <v>0</v>
      </c>
      <c r="P15" s="154">
        <f>M15+O15</f>
        <v>0</v>
      </c>
      <c r="Q15" s="155">
        <v>0</v>
      </c>
      <c r="R15" s="157">
        <f>P15*Q15</f>
        <v>0</v>
      </c>
      <c r="S15" s="154">
        <f>P15+R15</f>
        <v>0</v>
      </c>
      <c r="T15" s="152"/>
      <c r="U15" s="152"/>
    </row>
    <row r="16" spans="1:21" ht="15">
      <c r="A16" s="179"/>
      <c r="B16" s="142" t="s">
        <v>809</v>
      </c>
      <c r="C16" s="41"/>
      <c r="D16" s="42"/>
      <c r="E16" s="43"/>
      <c r="F16" s="44"/>
      <c r="G16" s="280"/>
      <c r="H16" s="280"/>
      <c r="I16" s="44"/>
      <c r="J16" s="44"/>
      <c r="K16" s="44"/>
      <c r="L16" s="44"/>
      <c r="M16" s="44"/>
      <c r="N16" s="44"/>
      <c r="O16" s="44"/>
      <c r="P16" s="44"/>
      <c r="Q16" s="306"/>
      <c r="R16" s="215"/>
      <c r="S16" s="44"/>
      <c r="T16" s="44"/>
      <c r="U16" s="44"/>
    </row>
    <row r="17" spans="1:21">
      <c r="A17" s="41"/>
      <c r="B17" s="204" t="s">
        <v>1222</v>
      </c>
      <c r="C17" s="41"/>
      <c r="D17" s="42"/>
      <c r="E17" s="43"/>
      <c r="F17" s="44"/>
      <c r="G17" s="280"/>
      <c r="H17" s="280"/>
      <c r="I17" s="44"/>
      <c r="J17" s="44"/>
      <c r="K17" s="44"/>
      <c r="L17" s="44"/>
      <c r="M17" s="44"/>
      <c r="N17" s="44"/>
      <c r="O17" s="44"/>
      <c r="P17" s="44"/>
      <c r="Q17" s="306"/>
      <c r="R17" s="215"/>
      <c r="S17" s="44"/>
      <c r="T17" s="44"/>
      <c r="U17" s="44"/>
    </row>
    <row r="18" spans="1:21">
      <c r="A18" s="38"/>
      <c r="B18" s="60" t="s">
        <v>428</v>
      </c>
      <c r="C18" s="38" t="s">
        <v>292</v>
      </c>
      <c r="D18" s="39"/>
      <c r="E18" s="40"/>
      <c r="F18" s="22">
        <f>D18*E18</f>
        <v>0</v>
      </c>
      <c r="G18" s="271">
        <f>'Basis of Estimate'!$G$8</f>
        <v>43617</v>
      </c>
      <c r="H18" s="271">
        <f>'Basis of Estimate'!$E$8</f>
        <v>43800</v>
      </c>
      <c r="I18" s="232">
        <f>VLOOKUP(G18,'Cost Indices'!$R$28:$S$1262,2)</f>
        <v>176.77636123196373</v>
      </c>
      <c r="J18" s="232">
        <f>VLOOKUP(H18,'Cost Indices'!$R$28:$S$1262,2)</f>
        <v>178.55150691465684</v>
      </c>
      <c r="K18" s="233">
        <f>(J18-I18)/I18</f>
        <v>1.0041759375077211E-2</v>
      </c>
      <c r="L18" s="234">
        <f>E18*(1+K18)</f>
        <v>0</v>
      </c>
      <c r="M18" s="235">
        <f>+L18*D18</f>
        <v>0</v>
      </c>
      <c r="N18" s="155">
        <v>0</v>
      </c>
      <c r="O18" s="156">
        <f>M18*N18</f>
        <v>0</v>
      </c>
      <c r="P18" s="154">
        <f>M18+O18</f>
        <v>0</v>
      </c>
      <c r="Q18" s="155">
        <v>0</v>
      </c>
      <c r="R18" s="157">
        <f>P18*Q18</f>
        <v>0</v>
      </c>
      <c r="S18" s="154">
        <f>P18+R18</f>
        <v>0</v>
      </c>
      <c r="T18" s="152"/>
      <c r="U18" s="152"/>
    </row>
    <row r="19" spans="1:21">
      <c r="A19" s="38"/>
      <c r="B19" s="60" t="s">
        <v>485</v>
      </c>
      <c r="C19" s="38" t="s">
        <v>292</v>
      </c>
      <c r="D19" s="39"/>
      <c r="E19" s="40"/>
      <c r="F19" s="22">
        <f>D19*E19</f>
        <v>0</v>
      </c>
      <c r="G19" s="271">
        <f>'Basis of Estimate'!$G$8</f>
        <v>43617</v>
      </c>
      <c r="H19" s="271">
        <f>'Basis of Estimate'!$E$8</f>
        <v>43800</v>
      </c>
      <c r="I19" s="232">
        <f>VLOOKUP(G19,'Cost Indices'!$R$28:$S$1262,2)</f>
        <v>176.77636123196373</v>
      </c>
      <c r="J19" s="232">
        <f>VLOOKUP(H19,'Cost Indices'!$R$28:$S$1262,2)</f>
        <v>178.55150691465684</v>
      </c>
      <c r="K19" s="233">
        <f>(J19-I19)/I19</f>
        <v>1.0041759375077211E-2</v>
      </c>
      <c r="L19" s="234">
        <f>E19*(1+K19)</f>
        <v>0</v>
      </c>
      <c r="M19" s="235">
        <f>+L19*D19</f>
        <v>0</v>
      </c>
      <c r="N19" s="155">
        <v>0</v>
      </c>
      <c r="O19" s="156">
        <f>M19*N19</f>
        <v>0</v>
      </c>
      <c r="P19" s="154">
        <f>M19+O19</f>
        <v>0</v>
      </c>
      <c r="Q19" s="155">
        <v>0</v>
      </c>
      <c r="R19" s="157">
        <f>P19*Q19</f>
        <v>0</v>
      </c>
      <c r="S19" s="154">
        <f>P19+R19</f>
        <v>0</v>
      </c>
      <c r="T19" s="152"/>
      <c r="U19" s="152"/>
    </row>
    <row r="20" spans="1:21">
      <c r="A20" s="38"/>
      <c r="B20" s="60" t="s">
        <v>800</v>
      </c>
      <c r="C20" s="38" t="s">
        <v>292</v>
      </c>
      <c r="D20" s="39"/>
      <c r="E20" s="40"/>
      <c r="F20" s="22">
        <f>D20*E20</f>
        <v>0</v>
      </c>
      <c r="G20" s="271">
        <f>'Basis of Estimate'!$G$8</f>
        <v>43617</v>
      </c>
      <c r="H20" s="271">
        <f>'Basis of Estimate'!$E$8</f>
        <v>43800</v>
      </c>
      <c r="I20" s="232">
        <f>VLOOKUP(G20,'Cost Indices'!$R$28:$S$1262,2)</f>
        <v>176.77636123196373</v>
      </c>
      <c r="J20" s="232">
        <f>VLOOKUP(H20,'Cost Indices'!$R$28:$S$1262,2)</f>
        <v>178.55150691465684</v>
      </c>
      <c r="K20" s="233">
        <f>(J20-I20)/I20</f>
        <v>1.0041759375077211E-2</v>
      </c>
      <c r="L20" s="234">
        <f>E20*(1+K20)</f>
        <v>0</v>
      </c>
      <c r="M20" s="235">
        <f>+L20*D20</f>
        <v>0</v>
      </c>
      <c r="N20" s="155">
        <v>0</v>
      </c>
      <c r="O20" s="156">
        <f>M20*N20</f>
        <v>0</v>
      </c>
      <c r="P20" s="154">
        <f>M20+O20</f>
        <v>0</v>
      </c>
      <c r="Q20" s="155">
        <v>0</v>
      </c>
      <c r="R20" s="157">
        <f>P20*Q20</f>
        <v>0</v>
      </c>
      <c r="S20" s="154">
        <f>P20+R20</f>
        <v>0</v>
      </c>
      <c r="T20" s="152"/>
      <c r="U20" s="152"/>
    </row>
    <row r="21" spans="1:21">
      <c r="A21" s="38"/>
      <c r="B21" s="60" t="s">
        <v>801</v>
      </c>
      <c r="C21" s="38" t="s">
        <v>292</v>
      </c>
      <c r="D21" s="39"/>
      <c r="E21" s="40"/>
      <c r="F21" s="22">
        <f>D21*E21</f>
        <v>0</v>
      </c>
      <c r="G21" s="271">
        <f>'Basis of Estimate'!$G$8</f>
        <v>43617</v>
      </c>
      <c r="H21" s="271">
        <f>'Basis of Estimate'!$E$8</f>
        <v>43800</v>
      </c>
      <c r="I21" s="232">
        <f>VLOOKUP(G21,'Cost Indices'!$R$28:$S$1262,2)</f>
        <v>176.77636123196373</v>
      </c>
      <c r="J21" s="232">
        <f>VLOOKUP(H21,'Cost Indices'!$R$28:$S$1262,2)</f>
        <v>178.55150691465684</v>
      </c>
      <c r="K21" s="233">
        <f>(J21-I21)/I21</f>
        <v>1.0041759375077211E-2</v>
      </c>
      <c r="L21" s="234">
        <f>E21*(1+K21)</f>
        <v>0</v>
      </c>
      <c r="M21" s="235">
        <f>+L21*D21</f>
        <v>0</v>
      </c>
      <c r="N21" s="155">
        <v>0</v>
      </c>
      <c r="O21" s="156">
        <f>M21*N21</f>
        <v>0</v>
      </c>
      <c r="P21" s="154">
        <f>M21+O21</f>
        <v>0</v>
      </c>
      <c r="Q21" s="155">
        <v>0</v>
      </c>
      <c r="R21" s="157">
        <f>P21*Q21</f>
        <v>0</v>
      </c>
      <c r="S21" s="154">
        <f>P21+R21</f>
        <v>0</v>
      </c>
      <c r="T21" s="152"/>
      <c r="U21" s="152"/>
    </row>
    <row r="22" spans="1:21">
      <c r="A22" s="41"/>
      <c r="B22" s="60" t="s">
        <v>484</v>
      </c>
      <c r="C22" s="41"/>
      <c r="D22" s="42"/>
      <c r="E22" s="43"/>
      <c r="F22" s="44"/>
      <c r="G22" s="280"/>
      <c r="H22" s="280"/>
      <c r="I22" s="44"/>
      <c r="J22" s="44"/>
      <c r="K22" s="44"/>
      <c r="L22" s="44"/>
      <c r="M22" s="44"/>
      <c r="N22" s="44"/>
      <c r="O22" s="44"/>
      <c r="P22" s="44"/>
      <c r="Q22" s="306"/>
      <c r="R22" s="215"/>
      <c r="S22" s="44"/>
      <c r="T22" s="44"/>
      <c r="U22" s="44"/>
    </row>
    <row r="23" spans="1:21">
      <c r="A23" s="41"/>
      <c r="B23" s="204" t="s">
        <v>1222</v>
      </c>
      <c r="C23" s="41"/>
      <c r="D23" s="42"/>
      <c r="E23" s="43"/>
      <c r="F23" s="44"/>
      <c r="G23" s="280"/>
      <c r="H23" s="280"/>
      <c r="I23" s="44"/>
      <c r="J23" s="44"/>
      <c r="K23" s="44"/>
      <c r="L23" s="44"/>
      <c r="M23" s="44"/>
      <c r="N23" s="44"/>
      <c r="O23" s="44"/>
      <c r="P23" s="44"/>
      <c r="Q23" s="306"/>
      <c r="R23" s="215"/>
      <c r="S23" s="44"/>
      <c r="T23" s="44"/>
      <c r="U23" s="44"/>
    </row>
    <row r="24" spans="1:21">
      <c r="A24" s="38"/>
      <c r="B24" s="60" t="s">
        <v>428</v>
      </c>
      <c r="C24" s="38" t="s">
        <v>292</v>
      </c>
      <c r="D24" s="39"/>
      <c r="E24" s="40"/>
      <c r="F24" s="22">
        <f>D24*E24</f>
        <v>0</v>
      </c>
      <c r="G24" s="271">
        <f>'Basis of Estimate'!$G$8</f>
        <v>43617</v>
      </c>
      <c r="H24" s="271">
        <f>'Basis of Estimate'!$E$8</f>
        <v>43800</v>
      </c>
      <c r="I24" s="232">
        <f>VLOOKUP(G24,'Cost Indices'!$R$28:$S$1262,2)</f>
        <v>176.77636123196373</v>
      </c>
      <c r="J24" s="232">
        <f>VLOOKUP(H24,'Cost Indices'!$R$28:$S$1262,2)</f>
        <v>178.55150691465684</v>
      </c>
      <c r="K24" s="233">
        <f>(J24-I24)/I24</f>
        <v>1.0041759375077211E-2</v>
      </c>
      <c r="L24" s="234">
        <f>E24*(1+K24)</f>
        <v>0</v>
      </c>
      <c r="M24" s="235">
        <f>+L24*D24</f>
        <v>0</v>
      </c>
      <c r="N24" s="155">
        <v>0</v>
      </c>
      <c r="O24" s="156">
        <f>M24*N24</f>
        <v>0</v>
      </c>
      <c r="P24" s="154">
        <f>M24+O24</f>
        <v>0</v>
      </c>
      <c r="Q24" s="155">
        <v>0</v>
      </c>
      <c r="R24" s="157">
        <f>P24*Q24</f>
        <v>0</v>
      </c>
      <c r="S24" s="154">
        <f>P24+R24</f>
        <v>0</v>
      </c>
      <c r="T24" s="152"/>
      <c r="U24" s="152"/>
    </row>
    <row r="25" spans="1:21">
      <c r="A25" s="38"/>
      <c r="B25" s="60" t="s">
        <v>485</v>
      </c>
      <c r="C25" s="38" t="s">
        <v>292</v>
      </c>
      <c r="D25" s="39"/>
      <c r="E25" s="40"/>
      <c r="F25" s="22">
        <f>D25*E25</f>
        <v>0</v>
      </c>
      <c r="G25" s="271">
        <f>'Basis of Estimate'!$G$8</f>
        <v>43617</v>
      </c>
      <c r="H25" s="271">
        <f>'Basis of Estimate'!$E$8</f>
        <v>43800</v>
      </c>
      <c r="I25" s="232">
        <f>VLOOKUP(G25,'Cost Indices'!$R$28:$S$1262,2)</f>
        <v>176.77636123196373</v>
      </c>
      <c r="J25" s="232">
        <f>VLOOKUP(H25,'Cost Indices'!$R$28:$S$1262,2)</f>
        <v>178.55150691465684</v>
      </c>
      <c r="K25" s="233">
        <f>(J25-I25)/I25</f>
        <v>1.0041759375077211E-2</v>
      </c>
      <c r="L25" s="234">
        <f>E25*(1+K25)</f>
        <v>0</v>
      </c>
      <c r="M25" s="235">
        <f>+L25*D25</f>
        <v>0</v>
      </c>
      <c r="N25" s="155">
        <v>0</v>
      </c>
      <c r="O25" s="156">
        <f>M25*N25</f>
        <v>0</v>
      </c>
      <c r="P25" s="154">
        <f>M25+O25</f>
        <v>0</v>
      </c>
      <c r="Q25" s="155">
        <v>0</v>
      </c>
      <c r="R25" s="157">
        <f>P25*Q25</f>
        <v>0</v>
      </c>
      <c r="S25" s="154">
        <f>P25+R25</f>
        <v>0</v>
      </c>
      <c r="T25" s="152"/>
      <c r="U25" s="152"/>
    </row>
    <row r="26" spans="1:21">
      <c r="A26" s="38"/>
      <c r="B26" s="60" t="s">
        <v>800</v>
      </c>
      <c r="C26" s="38" t="s">
        <v>292</v>
      </c>
      <c r="D26" s="39"/>
      <c r="E26" s="40"/>
      <c r="F26" s="22">
        <f>D26*E26</f>
        <v>0</v>
      </c>
      <c r="G26" s="271">
        <f>'Basis of Estimate'!$G$8</f>
        <v>43617</v>
      </c>
      <c r="H26" s="271">
        <f>'Basis of Estimate'!$E$8</f>
        <v>43800</v>
      </c>
      <c r="I26" s="232">
        <f>VLOOKUP(G26,'Cost Indices'!$R$28:$S$1262,2)</f>
        <v>176.77636123196373</v>
      </c>
      <c r="J26" s="232">
        <f>VLOOKUP(H26,'Cost Indices'!$R$28:$S$1262,2)</f>
        <v>178.55150691465684</v>
      </c>
      <c r="K26" s="233">
        <f>(J26-I26)/I26</f>
        <v>1.0041759375077211E-2</v>
      </c>
      <c r="L26" s="234">
        <f>E26*(1+K26)</f>
        <v>0</v>
      </c>
      <c r="M26" s="235">
        <f>+L26*D26</f>
        <v>0</v>
      </c>
      <c r="N26" s="155">
        <v>0</v>
      </c>
      <c r="O26" s="156">
        <f>M26*N26</f>
        <v>0</v>
      </c>
      <c r="P26" s="154">
        <f>M26+O26</f>
        <v>0</v>
      </c>
      <c r="Q26" s="155">
        <v>0</v>
      </c>
      <c r="R26" s="157">
        <f>P26*Q26</f>
        <v>0</v>
      </c>
      <c r="S26" s="154">
        <f>P26+R26</f>
        <v>0</v>
      </c>
      <c r="T26" s="152"/>
      <c r="U26" s="152"/>
    </row>
    <row r="27" spans="1:21">
      <c r="A27" s="38"/>
      <c r="B27" s="60" t="s">
        <v>801</v>
      </c>
      <c r="C27" s="38" t="s">
        <v>292</v>
      </c>
      <c r="D27" s="39"/>
      <c r="E27" s="40"/>
      <c r="F27" s="22">
        <f>D27*E27</f>
        <v>0</v>
      </c>
      <c r="G27" s="271">
        <f>'Basis of Estimate'!$G$8</f>
        <v>43617</v>
      </c>
      <c r="H27" s="271">
        <f>'Basis of Estimate'!$E$8</f>
        <v>43800</v>
      </c>
      <c r="I27" s="232">
        <f>VLOOKUP(G27,'Cost Indices'!$R$28:$S$1262,2)</f>
        <v>176.77636123196373</v>
      </c>
      <c r="J27" s="232">
        <f>VLOOKUP(H27,'Cost Indices'!$R$28:$S$1262,2)</f>
        <v>178.55150691465684</v>
      </c>
      <c r="K27" s="233">
        <f>(J27-I27)/I27</f>
        <v>1.0041759375077211E-2</v>
      </c>
      <c r="L27" s="234">
        <f>E27*(1+K27)</f>
        <v>0</v>
      </c>
      <c r="M27" s="235">
        <f>+L27*D27</f>
        <v>0</v>
      </c>
      <c r="N27" s="155">
        <v>0</v>
      </c>
      <c r="O27" s="156">
        <f>M27*N27</f>
        <v>0</v>
      </c>
      <c r="P27" s="154">
        <f>M27+O27</f>
        <v>0</v>
      </c>
      <c r="Q27" s="155">
        <v>0</v>
      </c>
      <c r="R27" s="157">
        <f>P27*Q27</f>
        <v>0</v>
      </c>
      <c r="S27" s="154">
        <f>P27+R27</f>
        <v>0</v>
      </c>
      <c r="T27" s="152"/>
      <c r="U27" s="152"/>
    </row>
    <row r="28" spans="1:21">
      <c r="A28" s="41"/>
      <c r="B28" s="60" t="s">
        <v>483</v>
      </c>
      <c r="C28" s="41"/>
      <c r="D28" s="42"/>
      <c r="E28" s="43"/>
      <c r="F28" s="44"/>
      <c r="G28" s="280"/>
      <c r="H28" s="280"/>
      <c r="I28" s="44"/>
      <c r="J28" s="44"/>
      <c r="K28" s="44"/>
      <c r="L28" s="44"/>
      <c r="M28" s="44"/>
      <c r="N28" s="44"/>
      <c r="O28" s="44"/>
      <c r="P28" s="44"/>
      <c r="Q28" s="306"/>
      <c r="R28" s="215"/>
      <c r="S28" s="44"/>
      <c r="T28" s="44"/>
      <c r="U28" s="44"/>
    </row>
    <row r="29" spans="1:21">
      <c r="A29" s="41"/>
      <c r="B29" s="204" t="s">
        <v>1222</v>
      </c>
      <c r="C29" s="41"/>
      <c r="D29" s="42"/>
      <c r="E29" s="43"/>
      <c r="F29" s="44"/>
      <c r="G29" s="280"/>
      <c r="H29" s="280"/>
      <c r="I29" s="44"/>
      <c r="J29" s="44"/>
      <c r="K29" s="44"/>
      <c r="L29" s="44"/>
      <c r="M29" s="44"/>
      <c r="N29" s="44"/>
      <c r="O29" s="44"/>
      <c r="P29" s="44"/>
      <c r="Q29" s="306"/>
      <c r="R29" s="215"/>
      <c r="S29" s="44"/>
      <c r="T29" s="44"/>
      <c r="U29" s="44"/>
    </row>
    <row r="30" spans="1:21">
      <c r="A30" s="38"/>
      <c r="B30" s="60" t="s">
        <v>428</v>
      </c>
      <c r="C30" s="38" t="s">
        <v>292</v>
      </c>
      <c r="D30" s="39"/>
      <c r="E30" s="40"/>
      <c r="F30" s="22">
        <f>D30*E30</f>
        <v>0</v>
      </c>
      <c r="G30" s="271">
        <f>'Basis of Estimate'!$G$8</f>
        <v>43617</v>
      </c>
      <c r="H30" s="271">
        <f>'Basis of Estimate'!$E$8</f>
        <v>43800</v>
      </c>
      <c r="I30" s="232">
        <f>VLOOKUP(G30,'Cost Indices'!$R$28:$S$1262,2)</f>
        <v>176.77636123196373</v>
      </c>
      <c r="J30" s="232">
        <f>VLOOKUP(H30,'Cost Indices'!$R$28:$S$1262,2)</f>
        <v>178.55150691465684</v>
      </c>
      <c r="K30" s="233">
        <f>(J30-I30)/I30</f>
        <v>1.0041759375077211E-2</v>
      </c>
      <c r="L30" s="234">
        <f>E30*(1+K30)</f>
        <v>0</v>
      </c>
      <c r="M30" s="235">
        <f>+L30*D30</f>
        <v>0</v>
      </c>
      <c r="N30" s="155">
        <v>0</v>
      </c>
      <c r="O30" s="156">
        <f>M30*N30</f>
        <v>0</v>
      </c>
      <c r="P30" s="154">
        <f>M30+O30</f>
        <v>0</v>
      </c>
      <c r="Q30" s="155">
        <v>0</v>
      </c>
      <c r="R30" s="157">
        <f>P30*Q30</f>
        <v>0</v>
      </c>
      <c r="S30" s="154">
        <f>P30+R30</f>
        <v>0</v>
      </c>
      <c r="T30" s="152"/>
      <c r="U30" s="152"/>
    </row>
    <row r="31" spans="1:21">
      <c r="A31" s="38"/>
      <c r="B31" s="60" t="s">
        <v>485</v>
      </c>
      <c r="C31" s="38" t="s">
        <v>292</v>
      </c>
      <c r="D31" s="39"/>
      <c r="E31" s="40"/>
      <c r="F31" s="22">
        <f>D31*E31</f>
        <v>0</v>
      </c>
      <c r="G31" s="271">
        <f>'Basis of Estimate'!$G$8</f>
        <v>43617</v>
      </c>
      <c r="H31" s="271">
        <f>'Basis of Estimate'!$E$8</f>
        <v>43800</v>
      </c>
      <c r="I31" s="232">
        <f>VLOOKUP(G31,'Cost Indices'!$R$28:$S$1262,2)</f>
        <v>176.77636123196373</v>
      </c>
      <c r="J31" s="232">
        <f>VLOOKUP(H31,'Cost Indices'!$R$28:$S$1262,2)</f>
        <v>178.55150691465684</v>
      </c>
      <c r="K31" s="233">
        <f>(J31-I31)/I31</f>
        <v>1.0041759375077211E-2</v>
      </c>
      <c r="L31" s="234">
        <f>E31*(1+K31)</f>
        <v>0</v>
      </c>
      <c r="M31" s="235">
        <f>+L31*D31</f>
        <v>0</v>
      </c>
      <c r="N31" s="155">
        <v>0</v>
      </c>
      <c r="O31" s="156">
        <f>M31*N31</f>
        <v>0</v>
      </c>
      <c r="P31" s="154">
        <f>M31+O31</f>
        <v>0</v>
      </c>
      <c r="Q31" s="155">
        <v>0</v>
      </c>
      <c r="R31" s="157">
        <f>P31*Q31</f>
        <v>0</v>
      </c>
      <c r="S31" s="154">
        <f>P31+R31</f>
        <v>0</v>
      </c>
      <c r="T31" s="152"/>
      <c r="U31" s="152"/>
    </row>
    <row r="32" spans="1:21">
      <c r="A32" s="38"/>
      <c r="B32" s="60" t="s">
        <v>800</v>
      </c>
      <c r="C32" s="38" t="s">
        <v>292</v>
      </c>
      <c r="D32" s="39"/>
      <c r="E32" s="40"/>
      <c r="F32" s="22">
        <f>D32*E32</f>
        <v>0</v>
      </c>
      <c r="G32" s="271">
        <f>'Basis of Estimate'!$G$8</f>
        <v>43617</v>
      </c>
      <c r="H32" s="271">
        <f>'Basis of Estimate'!$E$8</f>
        <v>43800</v>
      </c>
      <c r="I32" s="232">
        <f>VLOOKUP(G32,'Cost Indices'!$R$28:$S$1262,2)</f>
        <v>176.77636123196373</v>
      </c>
      <c r="J32" s="232">
        <f>VLOOKUP(H32,'Cost Indices'!$R$28:$S$1262,2)</f>
        <v>178.55150691465684</v>
      </c>
      <c r="K32" s="233">
        <f>(J32-I32)/I32</f>
        <v>1.0041759375077211E-2</v>
      </c>
      <c r="L32" s="234">
        <f>E32*(1+K32)</f>
        <v>0</v>
      </c>
      <c r="M32" s="235">
        <f>+L32*D32</f>
        <v>0</v>
      </c>
      <c r="N32" s="155">
        <v>0</v>
      </c>
      <c r="O32" s="156">
        <f>M32*N32</f>
        <v>0</v>
      </c>
      <c r="P32" s="154">
        <f>M32+O32</f>
        <v>0</v>
      </c>
      <c r="Q32" s="155">
        <v>0</v>
      </c>
      <c r="R32" s="157">
        <f>P32*Q32</f>
        <v>0</v>
      </c>
      <c r="S32" s="154">
        <f>P32+R32</f>
        <v>0</v>
      </c>
      <c r="T32" s="152"/>
      <c r="U32" s="152"/>
    </row>
    <row r="33" spans="1:21">
      <c r="A33" s="38"/>
      <c r="B33" s="60" t="s">
        <v>801</v>
      </c>
      <c r="C33" s="38" t="s">
        <v>292</v>
      </c>
      <c r="D33" s="39"/>
      <c r="E33" s="40"/>
      <c r="F33" s="22">
        <f>D33*E33</f>
        <v>0</v>
      </c>
      <c r="G33" s="271">
        <f>'Basis of Estimate'!$G$8</f>
        <v>43617</v>
      </c>
      <c r="H33" s="271">
        <f>'Basis of Estimate'!$E$8</f>
        <v>43800</v>
      </c>
      <c r="I33" s="232">
        <f>VLOOKUP(G33,'Cost Indices'!$R$28:$S$1262,2)</f>
        <v>176.77636123196373</v>
      </c>
      <c r="J33" s="232">
        <f>VLOOKUP(H33,'Cost Indices'!$R$28:$S$1262,2)</f>
        <v>178.55150691465684</v>
      </c>
      <c r="K33" s="233">
        <f>(J33-I33)/I33</f>
        <v>1.0041759375077211E-2</v>
      </c>
      <c r="L33" s="234">
        <f>E33*(1+K33)</f>
        <v>0</v>
      </c>
      <c r="M33" s="235">
        <f>+L33*D33</f>
        <v>0</v>
      </c>
      <c r="N33" s="155">
        <v>0</v>
      </c>
      <c r="O33" s="156">
        <f>M33*N33</f>
        <v>0</v>
      </c>
      <c r="P33" s="154">
        <f>M33+O33</f>
        <v>0</v>
      </c>
      <c r="Q33" s="155">
        <v>0</v>
      </c>
      <c r="R33" s="157">
        <f>P33*Q33</f>
        <v>0</v>
      </c>
      <c r="S33" s="154">
        <f>P33+R33</f>
        <v>0</v>
      </c>
      <c r="T33" s="152"/>
      <c r="U33" s="152"/>
    </row>
    <row r="34" spans="1:21" ht="18">
      <c r="A34" s="41"/>
      <c r="B34" s="170" t="s">
        <v>243</v>
      </c>
      <c r="C34" s="217"/>
      <c r="D34" s="42"/>
      <c r="E34" s="43"/>
      <c r="F34" s="44"/>
      <c r="G34" s="280"/>
      <c r="H34" s="280"/>
      <c r="I34" s="44"/>
      <c r="J34" s="44"/>
      <c r="K34" s="44"/>
      <c r="L34" s="44"/>
      <c r="M34" s="44"/>
      <c r="N34" s="44"/>
      <c r="O34" s="44"/>
      <c r="P34" s="44"/>
      <c r="Q34" s="306"/>
      <c r="R34" s="215"/>
      <c r="S34" s="44"/>
      <c r="T34" s="44"/>
      <c r="U34" s="44"/>
    </row>
    <row r="35" spans="1:21" ht="15.75">
      <c r="A35" s="82"/>
      <c r="B35" s="71" t="s">
        <v>641</v>
      </c>
      <c r="C35" s="48"/>
      <c r="D35" s="42"/>
      <c r="E35" s="43"/>
      <c r="F35" s="44"/>
      <c r="G35" s="280"/>
      <c r="H35" s="280"/>
      <c r="I35" s="44"/>
      <c r="J35" s="44"/>
      <c r="K35" s="44"/>
      <c r="L35" s="44"/>
      <c r="M35" s="44"/>
      <c r="N35" s="44"/>
      <c r="O35" s="44"/>
      <c r="P35" s="44"/>
      <c r="Q35" s="306"/>
      <c r="R35" s="215"/>
      <c r="S35" s="44"/>
      <c r="T35" s="44"/>
      <c r="U35" s="44"/>
    </row>
    <row r="36" spans="1:21" ht="15.75">
      <c r="A36" s="82"/>
      <c r="B36" s="142" t="s">
        <v>812</v>
      </c>
      <c r="C36" s="48"/>
      <c r="D36" s="42"/>
      <c r="E36" s="43"/>
      <c r="F36" s="44"/>
      <c r="G36" s="280"/>
      <c r="H36" s="280"/>
      <c r="I36" s="44"/>
      <c r="J36" s="44"/>
      <c r="K36" s="44"/>
      <c r="L36" s="44"/>
      <c r="M36" s="44"/>
      <c r="N36" s="44"/>
      <c r="O36" s="44"/>
      <c r="P36" s="44"/>
      <c r="Q36" s="306"/>
      <c r="R36" s="215"/>
      <c r="S36" s="44"/>
      <c r="T36" s="44"/>
      <c r="U36" s="44"/>
    </row>
    <row r="37" spans="1:21" ht="15.75">
      <c r="A37" s="82"/>
      <c r="B37" s="80" t="s">
        <v>490</v>
      </c>
      <c r="C37" s="48"/>
      <c r="D37" s="42"/>
      <c r="E37" s="43"/>
      <c r="F37" s="44"/>
      <c r="G37" s="280"/>
      <c r="H37" s="280"/>
      <c r="I37" s="44"/>
      <c r="J37" s="44"/>
      <c r="K37" s="44"/>
      <c r="L37" s="44"/>
      <c r="M37" s="44"/>
      <c r="N37" s="44"/>
      <c r="O37" s="44"/>
      <c r="P37" s="44"/>
      <c r="Q37" s="306"/>
      <c r="R37" s="215"/>
      <c r="S37" s="44"/>
      <c r="T37" s="44"/>
      <c r="U37" s="44"/>
    </row>
    <row r="38" spans="1:21">
      <c r="A38" s="38"/>
      <c r="B38" s="204" t="s">
        <v>1222</v>
      </c>
      <c r="C38" s="38" t="s">
        <v>292</v>
      </c>
      <c r="D38" s="38"/>
      <c r="E38" s="40"/>
      <c r="F38" s="22">
        <f>D38*E38</f>
        <v>0</v>
      </c>
      <c r="G38" s="271">
        <f>'Basis of Estimate'!$G$8</f>
        <v>43617</v>
      </c>
      <c r="H38" s="271">
        <f>'Basis of Estimate'!$E$8</f>
        <v>43800</v>
      </c>
      <c r="I38" s="232">
        <f>VLOOKUP(G38,'Cost Indices'!$R$28:$S$1262,2)</f>
        <v>176.77636123196373</v>
      </c>
      <c r="J38" s="232">
        <f>VLOOKUP(H38,'Cost Indices'!$R$28:$S$1262,2)</f>
        <v>178.55150691465684</v>
      </c>
      <c r="K38" s="233">
        <f>(J38-I38)/I38</f>
        <v>1.0041759375077211E-2</v>
      </c>
      <c r="L38" s="234">
        <f>E38*(1+K38)</f>
        <v>0</v>
      </c>
      <c r="M38" s="235">
        <f>+L38*D38</f>
        <v>0</v>
      </c>
      <c r="N38" s="155">
        <v>0</v>
      </c>
      <c r="O38" s="156">
        <f>M38*N38</f>
        <v>0</v>
      </c>
      <c r="P38" s="154">
        <f>M38+O38</f>
        <v>0</v>
      </c>
      <c r="Q38" s="155">
        <v>0</v>
      </c>
      <c r="R38" s="157">
        <f>P38*Q38</f>
        <v>0</v>
      </c>
      <c r="S38" s="154">
        <f>P38+R38</f>
        <v>0</v>
      </c>
      <c r="T38" s="152"/>
      <c r="U38" s="152"/>
    </row>
    <row r="39" spans="1:21" ht="15.75">
      <c r="A39" s="82"/>
      <c r="B39" s="169" t="s">
        <v>422</v>
      </c>
      <c r="C39" s="41"/>
      <c r="D39" s="42"/>
      <c r="E39" s="43"/>
      <c r="F39" s="53"/>
      <c r="G39" s="281"/>
      <c r="H39" s="281"/>
      <c r="I39" s="53"/>
      <c r="J39" s="53"/>
      <c r="K39" s="53"/>
      <c r="L39" s="53"/>
      <c r="M39" s="53"/>
      <c r="N39" s="53"/>
      <c r="O39" s="53"/>
      <c r="P39" s="53"/>
      <c r="Q39" s="308"/>
      <c r="R39" s="219"/>
      <c r="S39" s="53"/>
      <c r="T39" s="53"/>
      <c r="U39" s="53"/>
    </row>
    <row r="40" spans="1:21" ht="60">
      <c r="A40" s="179"/>
      <c r="B40" s="142" t="s">
        <v>494</v>
      </c>
      <c r="C40" s="41"/>
      <c r="D40" s="42"/>
      <c r="E40" s="43"/>
      <c r="F40" s="53"/>
      <c r="G40" s="281"/>
      <c r="H40" s="281"/>
      <c r="I40" s="53"/>
      <c r="J40" s="53"/>
      <c r="K40" s="53"/>
      <c r="L40" s="53"/>
      <c r="M40" s="53"/>
      <c r="N40" s="53"/>
      <c r="O40" s="53"/>
      <c r="P40" s="53"/>
      <c r="Q40" s="308"/>
      <c r="R40" s="219"/>
      <c r="S40" s="53"/>
      <c r="T40" s="53"/>
      <c r="U40" s="53"/>
    </row>
    <row r="41" spans="1:21">
      <c r="A41" s="38"/>
      <c r="B41" s="60" t="s">
        <v>495</v>
      </c>
      <c r="C41" s="38" t="s">
        <v>293</v>
      </c>
      <c r="D41" s="38"/>
      <c r="E41" s="40"/>
      <c r="F41" s="22">
        <f>D41*E41</f>
        <v>0</v>
      </c>
      <c r="G41" s="271">
        <f>'Basis of Estimate'!$G$8</f>
        <v>43617</v>
      </c>
      <c r="H41" s="271">
        <f>'Basis of Estimate'!$E$8</f>
        <v>43800</v>
      </c>
      <c r="I41" s="232">
        <f>VLOOKUP(G41,'Cost Indices'!$R$28:$S$1262,2)</f>
        <v>176.77636123196373</v>
      </c>
      <c r="J41" s="232">
        <f>VLOOKUP(H41,'Cost Indices'!$R$28:$S$1262,2)</f>
        <v>178.55150691465684</v>
      </c>
      <c r="K41" s="233">
        <f>(J41-I41)/I41</f>
        <v>1.0041759375077211E-2</v>
      </c>
      <c r="L41" s="234">
        <f>E41*(1+K41)</f>
        <v>0</v>
      </c>
      <c r="M41" s="235">
        <f>+L41*D41</f>
        <v>0</v>
      </c>
      <c r="N41" s="155">
        <v>0</v>
      </c>
      <c r="O41" s="156">
        <f>M41*N41</f>
        <v>0</v>
      </c>
      <c r="P41" s="154">
        <f>M41+O41</f>
        <v>0</v>
      </c>
      <c r="Q41" s="155">
        <v>0</v>
      </c>
      <c r="R41" s="157">
        <f>P41*Q41</f>
        <v>0</v>
      </c>
      <c r="S41" s="154">
        <f>P41+R41</f>
        <v>0</v>
      </c>
      <c r="T41" s="152"/>
      <c r="U41" s="152"/>
    </row>
    <row r="42" spans="1:21">
      <c r="A42" s="38"/>
      <c r="B42" s="60" t="s">
        <v>496</v>
      </c>
      <c r="C42" s="38" t="s">
        <v>293</v>
      </c>
      <c r="D42" s="38"/>
      <c r="E42" s="40"/>
      <c r="F42" s="22">
        <f t="shared" ref="F42:F51" si="0">D42*E42</f>
        <v>0</v>
      </c>
      <c r="G42" s="271">
        <f>'Basis of Estimate'!$G$8</f>
        <v>43617</v>
      </c>
      <c r="H42" s="271">
        <f>'Basis of Estimate'!$E$8</f>
        <v>43800</v>
      </c>
      <c r="I42" s="232">
        <f>VLOOKUP(G42,'Cost Indices'!$R$28:$S$1262,2)</f>
        <v>176.77636123196373</v>
      </c>
      <c r="J42" s="232">
        <f>VLOOKUP(H42,'Cost Indices'!$R$28:$S$1262,2)</f>
        <v>178.55150691465684</v>
      </c>
      <c r="K42" s="233">
        <f t="shared" ref="K42:K51" si="1">(J42-I42)/I42</f>
        <v>1.0041759375077211E-2</v>
      </c>
      <c r="L42" s="234">
        <f t="shared" ref="L42:L51" si="2">E42*(1+K42)</f>
        <v>0</v>
      </c>
      <c r="M42" s="235">
        <f t="shared" ref="M42:M51" si="3">+L42*D42</f>
        <v>0</v>
      </c>
      <c r="N42" s="155">
        <v>0</v>
      </c>
      <c r="O42" s="156">
        <f t="shared" ref="O42:O51" si="4">M42*N42</f>
        <v>0</v>
      </c>
      <c r="P42" s="154">
        <f t="shared" ref="P42:P51" si="5">M42+O42</f>
        <v>0</v>
      </c>
      <c r="Q42" s="155">
        <v>0</v>
      </c>
      <c r="R42" s="157">
        <f t="shared" ref="R42:R51" si="6">P42*Q42</f>
        <v>0</v>
      </c>
      <c r="S42" s="154">
        <f t="shared" ref="S42:S51" si="7">P42+R42</f>
        <v>0</v>
      </c>
      <c r="T42" s="152"/>
      <c r="U42" s="152"/>
    </row>
    <row r="43" spans="1:21">
      <c r="A43" s="38"/>
      <c r="B43" s="60" t="s">
        <v>500</v>
      </c>
      <c r="C43" s="38" t="s">
        <v>293</v>
      </c>
      <c r="D43" s="38"/>
      <c r="E43" s="40"/>
      <c r="F43" s="22">
        <f t="shared" si="0"/>
        <v>0</v>
      </c>
      <c r="G43" s="271">
        <f>'Basis of Estimate'!$G$8</f>
        <v>43617</v>
      </c>
      <c r="H43" s="271">
        <f>'Basis of Estimate'!$E$8</f>
        <v>43800</v>
      </c>
      <c r="I43" s="232">
        <f>VLOOKUP(G43,'Cost Indices'!$R$28:$S$1262,2)</f>
        <v>176.77636123196373</v>
      </c>
      <c r="J43" s="232">
        <f>VLOOKUP(H43,'Cost Indices'!$R$28:$S$1262,2)</f>
        <v>178.55150691465684</v>
      </c>
      <c r="K43" s="233">
        <f t="shared" si="1"/>
        <v>1.0041759375077211E-2</v>
      </c>
      <c r="L43" s="234">
        <f t="shared" si="2"/>
        <v>0</v>
      </c>
      <c r="M43" s="235">
        <f t="shared" si="3"/>
        <v>0</v>
      </c>
      <c r="N43" s="155">
        <v>0</v>
      </c>
      <c r="O43" s="156">
        <f t="shared" si="4"/>
        <v>0</v>
      </c>
      <c r="P43" s="154">
        <f t="shared" si="5"/>
        <v>0</v>
      </c>
      <c r="Q43" s="155">
        <v>0</v>
      </c>
      <c r="R43" s="157">
        <f t="shared" si="6"/>
        <v>0</v>
      </c>
      <c r="S43" s="154">
        <f t="shared" si="7"/>
        <v>0</v>
      </c>
      <c r="T43" s="152"/>
      <c r="U43" s="152"/>
    </row>
    <row r="44" spans="1:21">
      <c r="A44" s="38"/>
      <c r="B44" s="60" t="s">
        <v>501</v>
      </c>
      <c r="C44" s="38" t="s">
        <v>293</v>
      </c>
      <c r="D44" s="38"/>
      <c r="E44" s="40"/>
      <c r="F44" s="22">
        <f t="shared" si="0"/>
        <v>0</v>
      </c>
      <c r="G44" s="271">
        <f>'Basis of Estimate'!$G$8</f>
        <v>43617</v>
      </c>
      <c r="H44" s="271">
        <f>'Basis of Estimate'!$E$8</f>
        <v>43800</v>
      </c>
      <c r="I44" s="232">
        <f>VLOOKUP(G44,'Cost Indices'!$R$28:$S$1262,2)</f>
        <v>176.77636123196373</v>
      </c>
      <c r="J44" s="232">
        <f>VLOOKUP(H44,'Cost Indices'!$R$28:$S$1262,2)</f>
        <v>178.55150691465684</v>
      </c>
      <c r="K44" s="233">
        <f t="shared" si="1"/>
        <v>1.0041759375077211E-2</v>
      </c>
      <c r="L44" s="234">
        <f t="shared" si="2"/>
        <v>0</v>
      </c>
      <c r="M44" s="235">
        <f t="shared" si="3"/>
        <v>0</v>
      </c>
      <c r="N44" s="155">
        <v>0</v>
      </c>
      <c r="O44" s="156">
        <f t="shared" si="4"/>
        <v>0</v>
      </c>
      <c r="P44" s="154">
        <f t="shared" si="5"/>
        <v>0</v>
      </c>
      <c r="Q44" s="155">
        <v>0</v>
      </c>
      <c r="R44" s="157">
        <f t="shared" si="6"/>
        <v>0</v>
      </c>
      <c r="S44" s="154">
        <f t="shared" si="7"/>
        <v>0</v>
      </c>
      <c r="T44" s="152"/>
      <c r="U44" s="152"/>
    </row>
    <row r="45" spans="1:21">
      <c r="A45" s="38"/>
      <c r="B45" s="60" t="s">
        <v>497</v>
      </c>
      <c r="C45" s="38" t="s">
        <v>293</v>
      </c>
      <c r="D45" s="38"/>
      <c r="E45" s="40"/>
      <c r="F45" s="22">
        <f t="shared" si="0"/>
        <v>0</v>
      </c>
      <c r="G45" s="271">
        <f>'Basis of Estimate'!$G$8</f>
        <v>43617</v>
      </c>
      <c r="H45" s="271">
        <f>'Basis of Estimate'!$E$8</f>
        <v>43800</v>
      </c>
      <c r="I45" s="232">
        <f>VLOOKUP(G45,'Cost Indices'!$R$28:$S$1262,2)</f>
        <v>176.77636123196373</v>
      </c>
      <c r="J45" s="232">
        <f>VLOOKUP(H45,'Cost Indices'!$R$28:$S$1262,2)</f>
        <v>178.55150691465684</v>
      </c>
      <c r="K45" s="233">
        <f t="shared" si="1"/>
        <v>1.0041759375077211E-2</v>
      </c>
      <c r="L45" s="234">
        <f t="shared" si="2"/>
        <v>0</v>
      </c>
      <c r="M45" s="235">
        <f t="shared" si="3"/>
        <v>0</v>
      </c>
      <c r="N45" s="155">
        <v>0</v>
      </c>
      <c r="O45" s="156">
        <f t="shared" si="4"/>
        <v>0</v>
      </c>
      <c r="P45" s="154">
        <f t="shared" si="5"/>
        <v>0</v>
      </c>
      <c r="Q45" s="155">
        <v>0</v>
      </c>
      <c r="R45" s="157">
        <f t="shared" si="6"/>
        <v>0</v>
      </c>
      <c r="S45" s="154">
        <f t="shared" si="7"/>
        <v>0</v>
      </c>
      <c r="T45" s="152"/>
      <c r="U45" s="152"/>
    </row>
    <row r="46" spans="1:21">
      <c r="A46" s="38"/>
      <c r="B46" s="60" t="s">
        <v>498</v>
      </c>
      <c r="C46" s="38" t="s">
        <v>293</v>
      </c>
      <c r="D46" s="38"/>
      <c r="E46" s="40"/>
      <c r="F46" s="22">
        <f t="shared" si="0"/>
        <v>0</v>
      </c>
      <c r="G46" s="271">
        <f>'Basis of Estimate'!$G$8</f>
        <v>43617</v>
      </c>
      <c r="H46" s="271">
        <f>'Basis of Estimate'!$E$8</f>
        <v>43800</v>
      </c>
      <c r="I46" s="232">
        <f>VLOOKUP(G46,'Cost Indices'!$R$28:$S$1262,2)</f>
        <v>176.77636123196373</v>
      </c>
      <c r="J46" s="232">
        <f>VLOOKUP(H46,'Cost Indices'!$R$28:$S$1262,2)</f>
        <v>178.55150691465684</v>
      </c>
      <c r="K46" s="233">
        <f t="shared" si="1"/>
        <v>1.0041759375077211E-2</v>
      </c>
      <c r="L46" s="234">
        <f t="shared" si="2"/>
        <v>0</v>
      </c>
      <c r="M46" s="235">
        <f t="shared" si="3"/>
        <v>0</v>
      </c>
      <c r="N46" s="155">
        <v>0</v>
      </c>
      <c r="O46" s="156">
        <f t="shared" si="4"/>
        <v>0</v>
      </c>
      <c r="P46" s="154">
        <f t="shared" si="5"/>
        <v>0</v>
      </c>
      <c r="Q46" s="155">
        <v>0</v>
      </c>
      <c r="R46" s="157">
        <f t="shared" si="6"/>
        <v>0</v>
      </c>
      <c r="S46" s="154">
        <f t="shared" si="7"/>
        <v>0</v>
      </c>
      <c r="T46" s="152"/>
      <c r="U46" s="152"/>
    </row>
    <row r="47" spans="1:21">
      <c r="A47" s="38"/>
      <c r="B47" s="60" t="s">
        <v>499</v>
      </c>
      <c r="C47" s="38" t="s">
        <v>293</v>
      </c>
      <c r="D47" s="38"/>
      <c r="E47" s="40"/>
      <c r="F47" s="22">
        <f t="shared" si="0"/>
        <v>0</v>
      </c>
      <c r="G47" s="271">
        <f>'Basis of Estimate'!$G$8</f>
        <v>43617</v>
      </c>
      <c r="H47" s="271">
        <f>'Basis of Estimate'!$E$8</f>
        <v>43800</v>
      </c>
      <c r="I47" s="232">
        <f>VLOOKUP(G47,'Cost Indices'!$R$28:$S$1262,2)</f>
        <v>176.77636123196373</v>
      </c>
      <c r="J47" s="232">
        <f>VLOOKUP(H47,'Cost Indices'!$R$28:$S$1262,2)</f>
        <v>178.55150691465684</v>
      </c>
      <c r="K47" s="233">
        <f t="shared" si="1"/>
        <v>1.0041759375077211E-2</v>
      </c>
      <c r="L47" s="234">
        <f t="shared" si="2"/>
        <v>0</v>
      </c>
      <c r="M47" s="235">
        <f t="shared" si="3"/>
        <v>0</v>
      </c>
      <c r="N47" s="155">
        <v>0</v>
      </c>
      <c r="O47" s="156">
        <f t="shared" si="4"/>
        <v>0</v>
      </c>
      <c r="P47" s="154">
        <f t="shared" si="5"/>
        <v>0</v>
      </c>
      <c r="Q47" s="155">
        <v>0</v>
      </c>
      <c r="R47" s="157">
        <f t="shared" si="6"/>
        <v>0</v>
      </c>
      <c r="S47" s="154">
        <f t="shared" si="7"/>
        <v>0</v>
      </c>
      <c r="T47" s="152"/>
      <c r="U47" s="152"/>
    </row>
    <row r="48" spans="1:21">
      <c r="A48" s="38"/>
      <c r="B48" s="60" t="s">
        <v>841</v>
      </c>
      <c r="C48" s="38" t="s">
        <v>293</v>
      </c>
      <c r="D48" s="38"/>
      <c r="E48" s="40"/>
      <c r="F48" s="22">
        <f t="shared" si="0"/>
        <v>0</v>
      </c>
      <c r="G48" s="271">
        <f>'Basis of Estimate'!$G$8</f>
        <v>43617</v>
      </c>
      <c r="H48" s="271">
        <f>'Basis of Estimate'!$E$8</f>
        <v>43800</v>
      </c>
      <c r="I48" s="232">
        <f>VLOOKUP(G48,'Cost Indices'!$R$28:$S$1262,2)</f>
        <v>176.77636123196373</v>
      </c>
      <c r="J48" s="232">
        <f>VLOOKUP(H48,'Cost Indices'!$R$28:$S$1262,2)</f>
        <v>178.55150691465684</v>
      </c>
      <c r="K48" s="233">
        <f t="shared" si="1"/>
        <v>1.0041759375077211E-2</v>
      </c>
      <c r="L48" s="234">
        <f t="shared" si="2"/>
        <v>0</v>
      </c>
      <c r="M48" s="235">
        <f t="shared" si="3"/>
        <v>0</v>
      </c>
      <c r="N48" s="155">
        <v>0</v>
      </c>
      <c r="O48" s="156">
        <f t="shared" si="4"/>
        <v>0</v>
      </c>
      <c r="P48" s="154">
        <f t="shared" si="5"/>
        <v>0</v>
      </c>
      <c r="Q48" s="155">
        <v>0</v>
      </c>
      <c r="R48" s="157">
        <f t="shared" si="6"/>
        <v>0</v>
      </c>
      <c r="S48" s="154">
        <f t="shared" si="7"/>
        <v>0</v>
      </c>
      <c r="T48" s="152"/>
      <c r="U48" s="152"/>
    </row>
    <row r="49" spans="1:21" ht="25.5">
      <c r="A49" s="38"/>
      <c r="B49" s="60" t="s">
        <v>842</v>
      </c>
      <c r="C49" s="38" t="s">
        <v>293</v>
      </c>
      <c r="D49" s="38"/>
      <c r="E49" s="40"/>
      <c r="F49" s="22">
        <f t="shared" si="0"/>
        <v>0</v>
      </c>
      <c r="G49" s="271">
        <f>'Basis of Estimate'!$G$8</f>
        <v>43617</v>
      </c>
      <c r="H49" s="271">
        <f>'Basis of Estimate'!$E$8</f>
        <v>43800</v>
      </c>
      <c r="I49" s="232">
        <f>VLOOKUP(G49,'Cost Indices'!$R$28:$S$1262,2)</f>
        <v>176.77636123196373</v>
      </c>
      <c r="J49" s="232">
        <f>VLOOKUP(H49,'Cost Indices'!$R$28:$S$1262,2)</f>
        <v>178.55150691465684</v>
      </c>
      <c r="K49" s="233">
        <f t="shared" si="1"/>
        <v>1.0041759375077211E-2</v>
      </c>
      <c r="L49" s="234">
        <f t="shared" si="2"/>
        <v>0</v>
      </c>
      <c r="M49" s="235">
        <f t="shared" si="3"/>
        <v>0</v>
      </c>
      <c r="N49" s="155">
        <v>0</v>
      </c>
      <c r="O49" s="156">
        <f t="shared" si="4"/>
        <v>0</v>
      </c>
      <c r="P49" s="154">
        <f t="shared" si="5"/>
        <v>0</v>
      </c>
      <c r="Q49" s="155">
        <v>0</v>
      </c>
      <c r="R49" s="157">
        <f t="shared" si="6"/>
        <v>0</v>
      </c>
      <c r="S49" s="154">
        <f t="shared" si="7"/>
        <v>0</v>
      </c>
      <c r="T49" s="152"/>
      <c r="U49" s="152"/>
    </row>
    <row r="50" spans="1:21" ht="25.5">
      <c r="A50" s="38"/>
      <c r="B50" s="60" t="s">
        <v>843</v>
      </c>
      <c r="C50" s="38" t="s">
        <v>293</v>
      </c>
      <c r="D50" s="38"/>
      <c r="E50" s="40"/>
      <c r="F50" s="22">
        <f t="shared" si="0"/>
        <v>0</v>
      </c>
      <c r="G50" s="271">
        <f>'Basis of Estimate'!$G$8</f>
        <v>43617</v>
      </c>
      <c r="H50" s="271">
        <f>'Basis of Estimate'!$E$8</f>
        <v>43800</v>
      </c>
      <c r="I50" s="232">
        <f>VLOOKUP(G50,'Cost Indices'!$R$28:$S$1262,2)</f>
        <v>176.77636123196373</v>
      </c>
      <c r="J50" s="232">
        <f>VLOOKUP(H50,'Cost Indices'!$R$28:$S$1262,2)</f>
        <v>178.55150691465684</v>
      </c>
      <c r="K50" s="233">
        <f t="shared" si="1"/>
        <v>1.0041759375077211E-2</v>
      </c>
      <c r="L50" s="234">
        <f t="shared" si="2"/>
        <v>0</v>
      </c>
      <c r="M50" s="235">
        <f t="shared" si="3"/>
        <v>0</v>
      </c>
      <c r="N50" s="155">
        <v>0</v>
      </c>
      <c r="O50" s="156">
        <f t="shared" si="4"/>
        <v>0</v>
      </c>
      <c r="P50" s="154">
        <f t="shared" si="5"/>
        <v>0</v>
      </c>
      <c r="Q50" s="155">
        <v>0</v>
      </c>
      <c r="R50" s="157">
        <f t="shared" si="6"/>
        <v>0</v>
      </c>
      <c r="S50" s="154">
        <f t="shared" si="7"/>
        <v>0</v>
      </c>
      <c r="T50" s="152"/>
      <c r="U50" s="152"/>
    </row>
    <row r="51" spans="1:21" ht="25.5">
      <c r="A51" s="38"/>
      <c r="B51" s="60" t="s">
        <v>844</v>
      </c>
      <c r="C51" s="38" t="s">
        <v>293</v>
      </c>
      <c r="D51" s="38"/>
      <c r="E51" s="40"/>
      <c r="F51" s="22">
        <f t="shared" si="0"/>
        <v>0</v>
      </c>
      <c r="G51" s="271">
        <f>'Basis of Estimate'!$G$8</f>
        <v>43617</v>
      </c>
      <c r="H51" s="271">
        <f>'Basis of Estimate'!$E$8</f>
        <v>43800</v>
      </c>
      <c r="I51" s="232">
        <f>VLOOKUP(G51,'Cost Indices'!$R$28:$S$1262,2)</f>
        <v>176.77636123196373</v>
      </c>
      <c r="J51" s="232">
        <f>VLOOKUP(H51,'Cost Indices'!$R$28:$S$1262,2)</f>
        <v>178.55150691465684</v>
      </c>
      <c r="K51" s="233">
        <f t="shared" si="1"/>
        <v>1.0041759375077211E-2</v>
      </c>
      <c r="L51" s="234">
        <f t="shared" si="2"/>
        <v>0</v>
      </c>
      <c r="M51" s="235">
        <f t="shared" si="3"/>
        <v>0</v>
      </c>
      <c r="N51" s="155">
        <v>0</v>
      </c>
      <c r="O51" s="156">
        <f t="shared" si="4"/>
        <v>0</v>
      </c>
      <c r="P51" s="154">
        <f t="shared" si="5"/>
        <v>0</v>
      </c>
      <c r="Q51" s="155">
        <v>0</v>
      </c>
      <c r="R51" s="157">
        <f t="shared" si="6"/>
        <v>0</v>
      </c>
      <c r="S51" s="154">
        <f t="shared" si="7"/>
        <v>0</v>
      </c>
      <c r="T51" s="152"/>
      <c r="U51" s="152"/>
    </row>
    <row r="52" spans="1:21" ht="15.75">
      <c r="A52" s="81"/>
      <c r="B52" s="71" t="s">
        <v>148</v>
      </c>
      <c r="C52" s="41"/>
      <c r="D52" s="51"/>
      <c r="E52" s="52"/>
      <c r="F52" s="53"/>
      <c r="G52" s="281"/>
      <c r="H52" s="281"/>
      <c r="I52" s="53"/>
      <c r="J52" s="53"/>
      <c r="K52" s="53"/>
      <c r="L52" s="53"/>
      <c r="M52" s="53"/>
      <c r="N52" s="53"/>
      <c r="O52" s="53"/>
      <c r="P52" s="53"/>
      <c r="Q52" s="308"/>
      <c r="R52" s="219"/>
      <c r="S52" s="53"/>
      <c r="T52" s="53"/>
      <c r="U52" s="53"/>
    </row>
    <row r="53" spans="1:21" ht="30">
      <c r="A53" s="179"/>
      <c r="B53" s="142" t="s">
        <v>113</v>
      </c>
      <c r="C53" s="41"/>
      <c r="D53" s="42"/>
      <c r="E53" s="43"/>
      <c r="F53" s="53"/>
      <c r="G53" s="281"/>
      <c r="H53" s="281"/>
      <c r="I53" s="53"/>
      <c r="J53" s="53"/>
      <c r="K53" s="53"/>
      <c r="L53" s="53"/>
      <c r="M53" s="53"/>
      <c r="N53" s="53"/>
      <c r="O53" s="53"/>
      <c r="P53" s="53"/>
      <c r="Q53" s="308"/>
      <c r="R53" s="219"/>
      <c r="S53" s="53"/>
      <c r="T53" s="53"/>
      <c r="U53" s="53"/>
    </row>
    <row r="54" spans="1:21">
      <c r="A54" s="38"/>
      <c r="B54" s="60" t="s">
        <v>110</v>
      </c>
      <c r="C54" s="38" t="s">
        <v>293</v>
      </c>
      <c r="D54" s="38"/>
      <c r="E54" s="40"/>
      <c r="F54" s="22">
        <f>D54*E54</f>
        <v>0</v>
      </c>
      <c r="G54" s="271">
        <f>'Basis of Estimate'!$G$8</f>
        <v>43617</v>
      </c>
      <c r="H54" s="271">
        <f>'Basis of Estimate'!$E$8</f>
        <v>43800</v>
      </c>
      <c r="I54" s="232">
        <f>VLOOKUP(G54,'Cost Indices'!$R$28:$S$1262,2)</f>
        <v>176.77636123196373</v>
      </c>
      <c r="J54" s="232">
        <f>VLOOKUP(H54,'Cost Indices'!$R$28:$S$1262,2)</f>
        <v>178.55150691465684</v>
      </c>
      <c r="K54" s="233">
        <f>(J54-I54)/I54</f>
        <v>1.0041759375077211E-2</v>
      </c>
      <c r="L54" s="234">
        <f>E54*(1+K54)</f>
        <v>0</v>
      </c>
      <c r="M54" s="235">
        <f>+L54*D54</f>
        <v>0</v>
      </c>
      <c r="N54" s="155">
        <v>0</v>
      </c>
      <c r="O54" s="156">
        <f>M54*N54</f>
        <v>0</v>
      </c>
      <c r="P54" s="154">
        <f>M54+O54</f>
        <v>0</v>
      </c>
      <c r="Q54" s="155">
        <v>0</v>
      </c>
      <c r="R54" s="157">
        <f>P54*Q54</f>
        <v>0</v>
      </c>
      <c r="S54" s="154">
        <f>P54+R54</f>
        <v>0</v>
      </c>
      <c r="T54" s="152"/>
      <c r="U54" s="152"/>
    </row>
    <row r="55" spans="1:21">
      <c r="A55" s="38"/>
      <c r="B55" s="60" t="s">
        <v>111</v>
      </c>
      <c r="C55" s="38" t="s">
        <v>293</v>
      </c>
      <c r="D55" s="38"/>
      <c r="E55" s="40"/>
      <c r="F55" s="22">
        <f>D55*E55</f>
        <v>0</v>
      </c>
      <c r="G55" s="271">
        <f>'Basis of Estimate'!$G$8</f>
        <v>43617</v>
      </c>
      <c r="H55" s="271">
        <f>'Basis of Estimate'!$E$8</f>
        <v>43800</v>
      </c>
      <c r="I55" s="232">
        <f>VLOOKUP(G55,'Cost Indices'!$R$28:$S$1262,2)</f>
        <v>176.77636123196373</v>
      </c>
      <c r="J55" s="232">
        <f>VLOOKUP(H55,'Cost Indices'!$R$28:$S$1262,2)</f>
        <v>178.55150691465684</v>
      </c>
      <c r="K55" s="233">
        <f>(J55-I55)/I55</f>
        <v>1.0041759375077211E-2</v>
      </c>
      <c r="L55" s="234">
        <f>E55*(1+K55)</f>
        <v>0</v>
      </c>
      <c r="M55" s="235">
        <f>+L55*D55</f>
        <v>0</v>
      </c>
      <c r="N55" s="155">
        <v>0</v>
      </c>
      <c r="O55" s="156">
        <f>M55*N55</f>
        <v>0</v>
      </c>
      <c r="P55" s="154">
        <f>M55+O55</f>
        <v>0</v>
      </c>
      <c r="Q55" s="155">
        <v>0</v>
      </c>
      <c r="R55" s="157">
        <f>P55*Q55</f>
        <v>0</v>
      </c>
      <c r="S55" s="154">
        <f>P55+R55</f>
        <v>0</v>
      </c>
      <c r="T55" s="152"/>
      <c r="U55" s="152"/>
    </row>
    <row r="56" spans="1:21">
      <c r="A56" s="38"/>
      <c r="B56" s="60" t="s">
        <v>112</v>
      </c>
      <c r="C56" s="38" t="s">
        <v>293</v>
      </c>
      <c r="D56" s="38"/>
      <c r="E56" s="40"/>
      <c r="F56" s="22">
        <f>D56*E56</f>
        <v>0</v>
      </c>
      <c r="G56" s="271">
        <f>'Basis of Estimate'!$G$8</f>
        <v>43617</v>
      </c>
      <c r="H56" s="271">
        <f>'Basis of Estimate'!$E$8</f>
        <v>43800</v>
      </c>
      <c r="I56" s="232">
        <f>VLOOKUP(G56,'Cost Indices'!$R$28:$S$1262,2)</f>
        <v>176.77636123196373</v>
      </c>
      <c r="J56" s="232">
        <f>VLOOKUP(H56,'Cost Indices'!$R$28:$S$1262,2)</f>
        <v>178.55150691465684</v>
      </c>
      <c r="K56" s="233">
        <f>(J56-I56)/I56</f>
        <v>1.0041759375077211E-2</v>
      </c>
      <c r="L56" s="234">
        <f>E56*(1+K56)</f>
        <v>0</v>
      </c>
      <c r="M56" s="235">
        <f>+L56*D56</f>
        <v>0</v>
      </c>
      <c r="N56" s="155">
        <v>0</v>
      </c>
      <c r="O56" s="156">
        <f>M56*N56</f>
        <v>0</v>
      </c>
      <c r="P56" s="154">
        <f>M56+O56</f>
        <v>0</v>
      </c>
      <c r="Q56" s="155">
        <v>0</v>
      </c>
      <c r="R56" s="157">
        <f>P56*Q56</f>
        <v>0</v>
      </c>
      <c r="S56" s="154">
        <f>P56+R56</f>
        <v>0</v>
      </c>
      <c r="T56" s="152"/>
      <c r="U56" s="152"/>
    </row>
    <row r="57" spans="1:21" ht="15">
      <c r="A57" s="179"/>
      <c r="B57" s="142" t="s">
        <v>807</v>
      </c>
      <c r="C57" s="41"/>
      <c r="D57" s="42"/>
      <c r="E57" s="43"/>
      <c r="F57" s="53"/>
      <c r="G57" s="281"/>
      <c r="H57" s="281"/>
      <c r="I57" s="53"/>
      <c r="J57" s="53"/>
      <c r="K57" s="53"/>
      <c r="L57" s="53"/>
      <c r="M57" s="53"/>
      <c r="N57" s="53"/>
      <c r="O57" s="53"/>
      <c r="P57" s="53"/>
      <c r="Q57" s="308"/>
      <c r="R57" s="219"/>
      <c r="S57" s="53"/>
      <c r="T57" s="53"/>
      <c r="U57" s="53"/>
    </row>
    <row r="58" spans="1:21" ht="38.25">
      <c r="A58" s="38"/>
      <c r="B58" s="60" t="s">
        <v>115</v>
      </c>
      <c r="C58" s="38" t="s">
        <v>293</v>
      </c>
      <c r="D58" s="38"/>
      <c r="E58" s="40"/>
      <c r="F58" s="22">
        <f>D58*E58</f>
        <v>0</v>
      </c>
      <c r="G58" s="271">
        <f>'Basis of Estimate'!$G$8</f>
        <v>43617</v>
      </c>
      <c r="H58" s="271">
        <f>'Basis of Estimate'!$E$8</f>
        <v>43800</v>
      </c>
      <c r="I58" s="232">
        <f>VLOOKUP(G58,'Cost Indices'!$R$28:$S$1262,2)</f>
        <v>176.77636123196373</v>
      </c>
      <c r="J58" s="232">
        <f>VLOOKUP(H58,'Cost Indices'!$R$28:$S$1262,2)</f>
        <v>178.55150691465684</v>
      </c>
      <c r="K58" s="233">
        <f>(J58-I58)/I58</f>
        <v>1.0041759375077211E-2</v>
      </c>
      <c r="L58" s="234">
        <f>E58*(1+K58)</f>
        <v>0</v>
      </c>
      <c r="M58" s="235">
        <f>+L58*D58</f>
        <v>0</v>
      </c>
      <c r="N58" s="155">
        <v>0</v>
      </c>
      <c r="O58" s="156">
        <f>M58*N58</f>
        <v>0</v>
      </c>
      <c r="P58" s="154">
        <f>M58+O58</f>
        <v>0</v>
      </c>
      <c r="Q58" s="155">
        <v>0</v>
      </c>
      <c r="R58" s="157">
        <f>P58*Q58</f>
        <v>0</v>
      </c>
      <c r="S58" s="154">
        <f>P58+R58</f>
        <v>0</v>
      </c>
      <c r="T58" s="152"/>
      <c r="U58" s="152"/>
    </row>
    <row r="59" spans="1:21" ht="38.25">
      <c r="A59" s="38"/>
      <c r="B59" s="60" t="s">
        <v>116</v>
      </c>
      <c r="C59" s="38" t="s">
        <v>293</v>
      </c>
      <c r="D59" s="38"/>
      <c r="E59" s="40"/>
      <c r="F59" s="22">
        <f>D59*E59</f>
        <v>0</v>
      </c>
      <c r="G59" s="271">
        <f>'Basis of Estimate'!$G$8</f>
        <v>43617</v>
      </c>
      <c r="H59" s="271">
        <f>'Basis of Estimate'!$E$8</f>
        <v>43800</v>
      </c>
      <c r="I59" s="232">
        <f>VLOOKUP(G59,'Cost Indices'!$R$28:$S$1262,2)</f>
        <v>176.77636123196373</v>
      </c>
      <c r="J59" s="232">
        <f>VLOOKUP(H59,'Cost Indices'!$R$28:$S$1262,2)</f>
        <v>178.55150691465684</v>
      </c>
      <c r="K59" s="233">
        <f>(J59-I59)/I59</f>
        <v>1.0041759375077211E-2</v>
      </c>
      <c r="L59" s="234">
        <f>E59*(1+K59)</f>
        <v>0</v>
      </c>
      <c r="M59" s="235">
        <f>+L59*D59</f>
        <v>0</v>
      </c>
      <c r="N59" s="155">
        <v>0</v>
      </c>
      <c r="O59" s="156">
        <f>M59*N59</f>
        <v>0</v>
      </c>
      <c r="P59" s="154">
        <f>M59+O59</f>
        <v>0</v>
      </c>
      <c r="Q59" s="155">
        <v>0</v>
      </c>
      <c r="R59" s="157">
        <f>P59*Q59</f>
        <v>0</v>
      </c>
      <c r="S59" s="154">
        <f>P59+R59</f>
        <v>0</v>
      </c>
      <c r="T59" s="152"/>
      <c r="U59" s="152"/>
    </row>
    <row r="60" spans="1:21" ht="15.75">
      <c r="A60" s="81"/>
      <c r="B60" s="71" t="s">
        <v>149</v>
      </c>
      <c r="C60" s="41"/>
      <c r="D60" s="51"/>
      <c r="E60" s="52"/>
      <c r="F60" s="53"/>
      <c r="G60" s="281"/>
      <c r="H60" s="281"/>
      <c r="I60" s="53"/>
      <c r="J60" s="53"/>
      <c r="K60" s="53"/>
      <c r="L60" s="53"/>
      <c r="M60" s="53"/>
      <c r="N60" s="53"/>
      <c r="O60" s="53"/>
      <c r="P60" s="53"/>
      <c r="Q60" s="308"/>
      <c r="R60" s="219"/>
      <c r="S60" s="53"/>
      <c r="T60" s="53"/>
      <c r="U60" s="53"/>
    </row>
    <row r="61" spans="1:21" ht="60">
      <c r="A61" s="179"/>
      <c r="B61" s="142" t="s">
        <v>117</v>
      </c>
      <c r="C61" s="41"/>
      <c r="D61" s="42"/>
      <c r="E61" s="43"/>
      <c r="F61" s="53"/>
      <c r="G61" s="281"/>
      <c r="H61" s="281"/>
      <c r="I61" s="53"/>
      <c r="J61" s="53"/>
      <c r="K61" s="53"/>
      <c r="L61" s="53"/>
      <c r="M61" s="53"/>
      <c r="N61" s="53"/>
      <c r="O61" s="53"/>
      <c r="P61" s="53"/>
      <c r="Q61" s="308"/>
      <c r="R61" s="219"/>
      <c r="S61" s="53"/>
      <c r="T61" s="53"/>
      <c r="U61" s="53"/>
    </row>
    <row r="62" spans="1:21">
      <c r="A62" s="38"/>
      <c r="B62" s="60" t="s">
        <v>118</v>
      </c>
      <c r="C62" s="38" t="s">
        <v>293</v>
      </c>
      <c r="D62" s="38"/>
      <c r="E62" s="40"/>
      <c r="F62" s="22">
        <f>D62*E62</f>
        <v>0</v>
      </c>
      <c r="G62" s="271">
        <f>'Basis of Estimate'!$G$8</f>
        <v>43617</v>
      </c>
      <c r="H62" s="271">
        <f>'Basis of Estimate'!$E$8</f>
        <v>43800</v>
      </c>
      <c r="I62" s="232">
        <f>VLOOKUP(G62,'Cost Indices'!$R$28:$S$1262,2)</f>
        <v>176.77636123196373</v>
      </c>
      <c r="J62" s="232">
        <f>VLOOKUP(H62,'Cost Indices'!$R$28:$S$1262,2)</f>
        <v>178.55150691465684</v>
      </c>
      <c r="K62" s="233">
        <f>(J62-I62)/I62</f>
        <v>1.0041759375077211E-2</v>
      </c>
      <c r="L62" s="234">
        <f>E62*(1+K62)</f>
        <v>0</v>
      </c>
      <c r="M62" s="235">
        <f>+L62*D62</f>
        <v>0</v>
      </c>
      <c r="N62" s="155">
        <v>0</v>
      </c>
      <c r="O62" s="156">
        <f>M62*N62</f>
        <v>0</v>
      </c>
      <c r="P62" s="154">
        <f>M62+O62</f>
        <v>0</v>
      </c>
      <c r="Q62" s="155">
        <v>0</v>
      </c>
      <c r="R62" s="157">
        <f>P62*Q62</f>
        <v>0</v>
      </c>
      <c r="S62" s="154">
        <f>P62+R62</f>
        <v>0</v>
      </c>
      <c r="T62" s="152"/>
      <c r="U62" s="152"/>
    </row>
    <row r="63" spans="1:21">
      <c r="A63" s="38"/>
      <c r="B63" s="60" t="s">
        <v>119</v>
      </c>
      <c r="C63" s="38" t="s">
        <v>293</v>
      </c>
      <c r="D63" s="38"/>
      <c r="E63" s="40"/>
      <c r="F63" s="22">
        <f>D63*E63</f>
        <v>0</v>
      </c>
      <c r="G63" s="271">
        <f>'Basis of Estimate'!$G$8</f>
        <v>43617</v>
      </c>
      <c r="H63" s="271">
        <f>'Basis of Estimate'!$E$8</f>
        <v>43800</v>
      </c>
      <c r="I63" s="232">
        <f>VLOOKUP(G63,'Cost Indices'!$R$28:$S$1262,2)</f>
        <v>176.77636123196373</v>
      </c>
      <c r="J63" s="232">
        <f>VLOOKUP(H63,'Cost Indices'!$R$28:$S$1262,2)</f>
        <v>178.55150691465684</v>
      </c>
      <c r="K63" s="233">
        <f>(J63-I63)/I63</f>
        <v>1.0041759375077211E-2</v>
      </c>
      <c r="L63" s="234">
        <f>E63*(1+K63)</f>
        <v>0</v>
      </c>
      <c r="M63" s="235">
        <f>+L63*D63</f>
        <v>0</v>
      </c>
      <c r="N63" s="155">
        <v>0</v>
      </c>
      <c r="O63" s="156">
        <f>M63*N63</f>
        <v>0</v>
      </c>
      <c r="P63" s="154">
        <f>M63+O63</f>
        <v>0</v>
      </c>
      <c r="Q63" s="155">
        <v>0</v>
      </c>
      <c r="R63" s="157">
        <f>P63*Q63</f>
        <v>0</v>
      </c>
      <c r="S63" s="154">
        <f>P63+R63</f>
        <v>0</v>
      </c>
      <c r="T63" s="152"/>
      <c r="U63" s="152"/>
    </row>
    <row r="64" spans="1:21">
      <c r="A64" s="38"/>
      <c r="B64" s="60" t="s">
        <v>120</v>
      </c>
      <c r="C64" s="38" t="s">
        <v>293</v>
      </c>
      <c r="D64" s="38"/>
      <c r="E64" s="40"/>
      <c r="F64" s="22">
        <f>D64*E64</f>
        <v>0</v>
      </c>
      <c r="G64" s="271">
        <f>'Basis of Estimate'!$G$8</f>
        <v>43617</v>
      </c>
      <c r="H64" s="271">
        <f>'Basis of Estimate'!$E$8</f>
        <v>43800</v>
      </c>
      <c r="I64" s="232">
        <f>VLOOKUP(G64,'Cost Indices'!$R$28:$S$1262,2)</f>
        <v>176.77636123196373</v>
      </c>
      <c r="J64" s="232">
        <f>VLOOKUP(H64,'Cost Indices'!$R$28:$S$1262,2)</f>
        <v>178.55150691465684</v>
      </c>
      <c r="K64" s="233">
        <f>(J64-I64)/I64</f>
        <v>1.0041759375077211E-2</v>
      </c>
      <c r="L64" s="234">
        <f>E64*(1+K64)</f>
        <v>0</v>
      </c>
      <c r="M64" s="235">
        <f>+L64*D64</f>
        <v>0</v>
      </c>
      <c r="N64" s="155">
        <v>0</v>
      </c>
      <c r="O64" s="156">
        <f>M64*N64</f>
        <v>0</v>
      </c>
      <c r="P64" s="154">
        <f>M64+O64</f>
        <v>0</v>
      </c>
      <c r="Q64" s="155">
        <v>0</v>
      </c>
      <c r="R64" s="157">
        <f>P64*Q64</f>
        <v>0</v>
      </c>
      <c r="S64" s="154">
        <f>P64+R64</f>
        <v>0</v>
      </c>
      <c r="T64" s="152"/>
      <c r="U64" s="152"/>
    </row>
    <row r="65" spans="1:21" ht="15.75">
      <c r="A65" s="81"/>
      <c r="B65" s="169" t="s">
        <v>423</v>
      </c>
      <c r="C65" s="41"/>
      <c r="D65" s="42"/>
      <c r="E65" s="43"/>
      <c r="F65" s="53"/>
      <c r="G65" s="281"/>
      <c r="H65" s="281"/>
      <c r="I65" s="53"/>
      <c r="J65" s="53"/>
      <c r="K65" s="53"/>
      <c r="L65" s="53"/>
      <c r="M65" s="53"/>
      <c r="N65" s="53"/>
      <c r="O65" s="53"/>
      <c r="P65" s="53"/>
      <c r="Q65" s="308"/>
      <c r="R65" s="219"/>
      <c r="S65" s="53"/>
      <c r="T65" s="53"/>
      <c r="U65" s="53"/>
    </row>
    <row r="66" spans="1:21" ht="30.75">
      <c r="A66" s="81"/>
      <c r="B66" s="142" t="s">
        <v>114</v>
      </c>
      <c r="C66" s="41"/>
      <c r="D66" s="42"/>
      <c r="E66" s="43"/>
      <c r="F66" s="53"/>
      <c r="G66" s="281"/>
      <c r="H66" s="281"/>
      <c r="I66" s="53"/>
      <c r="J66" s="53"/>
      <c r="K66" s="53"/>
      <c r="L66" s="53"/>
      <c r="M66" s="53"/>
      <c r="N66" s="53"/>
      <c r="O66" s="53"/>
      <c r="P66" s="53"/>
      <c r="Q66" s="308"/>
      <c r="R66" s="219"/>
      <c r="S66" s="53"/>
      <c r="T66" s="53"/>
      <c r="U66" s="53"/>
    </row>
    <row r="67" spans="1:21">
      <c r="A67" s="38"/>
      <c r="B67" s="60" t="s">
        <v>110</v>
      </c>
      <c r="C67" s="38" t="s">
        <v>293</v>
      </c>
      <c r="D67" s="62"/>
      <c r="E67" s="36"/>
      <c r="F67" s="22">
        <f>D67*E67</f>
        <v>0</v>
      </c>
      <c r="G67" s="271">
        <f>'Basis of Estimate'!$G$8</f>
        <v>43617</v>
      </c>
      <c r="H67" s="271">
        <f>'Basis of Estimate'!$E$8</f>
        <v>43800</v>
      </c>
      <c r="I67" s="232">
        <f>VLOOKUP(G67,'Cost Indices'!$R$28:$S$1262,2)</f>
        <v>176.77636123196373</v>
      </c>
      <c r="J67" s="232">
        <f>VLOOKUP(H67,'Cost Indices'!$R$28:$S$1262,2)</f>
        <v>178.55150691465684</v>
      </c>
      <c r="K67" s="233">
        <f>(J67-I67)/I67</f>
        <v>1.0041759375077211E-2</v>
      </c>
      <c r="L67" s="234">
        <f>E67*(1+K67)</f>
        <v>0</v>
      </c>
      <c r="M67" s="235">
        <f>+L67*D67</f>
        <v>0</v>
      </c>
      <c r="N67" s="155">
        <v>0</v>
      </c>
      <c r="O67" s="156">
        <f>M67*N67</f>
        <v>0</v>
      </c>
      <c r="P67" s="154">
        <f>M67+O67</f>
        <v>0</v>
      </c>
      <c r="Q67" s="155">
        <v>0</v>
      </c>
      <c r="R67" s="157">
        <f>P67*Q67</f>
        <v>0</v>
      </c>
      <c r="S67" s="154">
        <f>P67+R67</f>
        <v>0</v>
      </c>
      <c r="T67" s="152"/>
      <c r="U67" s="152"/>
    </row>
    <row r="68" spans="1:21">
      <c r="A68" s="38"/>
      <c r="B68" s="60" t="s">
        <v>111</v>
      </c>
      <c r="C68" s="38" t="s">
        <v>293</v>
      </c>
      <c r="D68" s="62"/>
      <c r="E68" s="36"/>
      <c r="F68" s="22">
        <f>D68*E68</f>
        <v>0</v>
      </c>
      <c r="G68" s="271">
        <f>'Basis of Estimate'!$G$8</f>
        <v>43617</v>
      </c>
      <c r="H68" s="271">
        <f>'Basis of Estimate'!$E$8</f>
        <v>43800</v>
      </c>
      <c r="I68" s="232">
        <f>VLOOKUP(G68,'Cost Indices'!$R$28:$S$1262,2)</f>
        <v>176.77636123196373</v>
      </c>
      <c r="J68" s="232">
        <f>VLOOKUP(H68,'Cost Indices'!$R$28:$S$1262,2)</f>
        <v>178.55150691465684</v>
      </c>
      <c r="K68" s="233">
        <f>(J68-I68)/I68</f>
        <v>1.0041759375077211E-2</v>
      </c>
      <c r="L68" s="234">
        <f>E68*(1+K68)</f>
        <v>0</v>
      </c>
      <c r="M68" s="235">
        <f>+L68*D68</f>
        <v>0</v>
      </c>
      <c r="N68" s="155">
        <v>0</v>
      </c>
      <c r="O68" s="156">
        <f>M68*N68</f>
        <v>0</v>
      </c>
      <c r="P68" s="154">
        <f>M68+O68</f>
        <v>0</v>
      </c>
      <c r="Q68" s="155">
        <v>0</v>
      </c>
      <c r="R68" s="157">
        <f>P68*Q68</f>
        <v>0</v>
      </c>
      <c r="S68" s="154">
        <f>P68+R68</f>
        <v>0</v>
      </c>
      <c r="T68" s="152"/>
      <c r="U68" s="152"/>
    </row>
    <row r="69" spans="1:21">
      <c r="A69" s="38"/>
      <c r="B69" s="60" t="s">
        <v>112</v>
      </c>
      <c r="C69" s="38" t="s">
        <v>293</v>
      </c>
      <c r="D69" s="62"/>
      <c r="E69" s="36"/>
      <c r="F69" s="22">
        <f>D69*E69</f>
        <v>0</v>
      </c>
      <c r="G69" s="271">
        <f>'Basis of Estimate'!$G$8</f>
        <v>43617</v>
      </c>
      <c r="H69" s="271">
        <f>'Basis of Estimate'!$E$8</f>
        <v>43800</v>
      </c>
      <c r="I69" s="232">
        <f>VLOOKUP(G69,'Cost Indices'!$R$28:$S$1262,2)</f>
        <v>176.77636123196373</v>
      </c>
      <c r="J69" s="232">
        <f>VLOOKUP(H69,'Cost Indices'!$R$28:$S$1262,2)</f>
        <v>178.55150691465684</v>
      </c>
      <c r="K69" s="233">
        <f>(J69-I69)/I69</f>
        <v>1.0041759375077211E-2</v>
      </c>
      <c r="L69" s="234">
        <f>E69*(1+K69)</f>
        <v>0</v>
      </c>
      <c r="M69" s="235">
        <f>+L69*D69</f>
        <v>0</v>
      </c>
      <c r="N69" s="155">
        <v>0</v>
      </c>
      <c r="O69" s="156">
        <f>M69*N69</f>
        <v>0</v>
      </c>
      <c r="P69" s="154">
        <f>M69+O69</f>
        <v>0</v>
      </c>
      <c r="Q69" s="155">
        <v>0</v>
      </c>
      <c r="R69" s="157">
        <f>P69*Q69</f>
        <v>0</v>
      </c>
      <c r="S69" s="154">
        <f>P69+R69</f>
        <v>0</v>
      </c>
      <c r="T69" s="152"/>
      <c r="U69" s="152"/>
    </row>
    <row r="70" spans="1:21" ht="18">
      <c r="A70" s="41"/>
      <c r="B70" s="170" t="s">
        <v>24</v>
      </c>
      <c r="C70" s="49"/>
      <c r="D70" s="51"/>
      <c r="E70" s="52"/>
      <c r="F70" s="53"/>
      <c r="G70" s="281"/>
      <c r="H70" s="281"/>
      <c r="I70" s="53"/>
      <c r="J70" s="53"/>
      <c r="K70" s="53"/>
      <c r="L70" s="53"/>
      <c r="M70" s="53"/>
      <c r="N70" s="53"/>
      <c r="O70" s="53"/>
      <c r="P70" s="53"/>
      <c r="Q70" s="308"/>
      <c r="R70" s="219"/>
      <c r="S70" s="53"/>
      <c r="T70" s="53"/>
      <c r="U70" s="53"/>
    </row>
    <row r="71" spans="1:21" ht="15.75">
      <c r="A71" s="81"/>
      <c r="B71" s="71" t="s">
        <v>313</v>
      </c>
      <c r="C71" s="50"/>
      <c r="D71" s="51"/>
      <c r="E71" s="52"/>
      <c r="F71" s="53"/>
      <c r="G71" s="281"/>
      <c r="H71" s="281"/>
      <c r="I71" s="53"/>
      <c r="J71" s="53"/>
      <c r="K71" s="53"/>
      <c r="L71" s="53"/>
      <c r="M71" s="53"/>
      <c r="N71" s="53"/>
      <c r="O71" s="53"/>
      <c r="P71" s="53"/>
      <c r="Q71" s="308"/>
      <c r="R71" s="219"/>
      <c r="S71" s="53"/>
      <c r="T71" s="53"/>
      <c r="U71" s="53"/>
    </row>
    <row r="72" spans="1:21" ht="15">
      <c r="A72" s="179"/>
      <c r="B72" s="142" t="s">
        <v>419</v>
      </c>
      <c r="C72" s="41"/>
      <c r="D72" s="48"/>
      <c r="E72" s="55"/>
      <c r="F72" s="54"/>
      <c r="G72" s="279"/>
      <c r="H72" s="279"/>
      <c r="I72" s="54"/>
      <c r="J72" s="54"/>
      <c r="K72" s="54"/>
      <c r="L72" s="54"/>
      <c r="M72" s="54"/>
      <c r="N72" s="54"/>
      <c r="O72" s="54"/>
      <c r="P72" s="54"/>
      <c r="Q72" s="309"/>
      <c r="R72" s="136"/>
      <c r="S72" s="54"/>
      <c r="T72" s="54"/>
      <c r="U72" s="54"/>
    </row>
    <row r="73" spans="1:21">
      <c r="A73" s="41"/>
      <c r="B73" s="60" t="s">
        <v>806</v>
      </c>
      <c r="C73" s="41"/>
      <c r="D73" s="48"/>
      <c r="E73" s="55"/>
      <c r="F73" s="54"/>
      <c r="G73" s="279"/>
      <c r="H73" s="279"/>
      <c r="I73" s="54"/>
      <c r="J73" s="54"/>
      <c r="K73" s="54"/>
      <c r="L73" s="54"/>
      <c r="M73" s="54"/>
      <c r="N73" s="54"/>
      <c r="O73" s="54"/>
      <c r="P73" s="54"/>
      <c r="Q73" s="309"/>
      <c r="R73" s="136"/>
      <c r="S73" s="54"/>
      <c r="T73" s="54"/>
      <c r="U73" s="54"/>
    </row>
    <row r="74" spans="1:21">
      <c r="A74" s="38"/>
      <c r="B74" s="204" t="s">
        <v>1222</v>
      </c>
      <c r="C74" s="38" t="s">
        <v>292</v>
      </c>
      <c r="D74" s="35"/>
      <c r="E74" s="36"/>
      <c r="F74" s="22">
        <f>D74*E74</f>
        <v>0</v>
      </c>
      <c r="G74" s="271">
        <f>'Basis of Estimate'!$G$8</f>
        <v>43617</v>
      </c>
      <c r="H74" s="271">
        <f>'Basis of Estimate'!$E$8</f>
        <v>43800</v>
      </c>
      <c r="I74" s="232">
        <f>VLOOKUP(G74,'Cost Indices'!$R$28:$S$1262,2)</f>
        <v>176.77636123196373</v>
      </c>
      <c r="J74" s="232">
        <f>VLOOKUP(H74,'Cost Indices'!$R$28:$S$1262,2)</f>
        <v>178.55150691465684</v>
      </c>
      <c r="K74" s="233">
        <f>(J74-I74)/I74</f>
        <v>1.0041759375077211E-2</v>
      </c>
      <c r="L74" s="234">
        <f>E74*(1+K74)</f>
        <v>0</v>
      </c>
      <c r="M74" s="235">
        <f>+L74*D74</f>
        <v>0</v>
      </c>
      <c r="N74" s="155">
        <v>0</v>
      </c>
      <c r="O74" s="156">
        <f>M74*N74</f>
        <v>0</v>
      </c>
      <c r="P74" s="154">
        <f>M74+O74</f>
        <v>0</v>
      </c>
      <c r="Q74" s="155">
        <v>0</v>
      </c>
      <c r="R74" s="157">
        <f>P74*Q74</f>
        <v>0</v>
      </c>
      <c r="S74" s="154">
        <f>P74+R74</f>
        <v>0</v>
      </c>
      <c r="T74" s="152"/>
      <c r="U74" s="152"/>
    </row>
    <row r="75" spans="1:21">
      <c r="A75" s="41"/>
      <c r="B75" s="60" t="s">
        <v>813</v>
      </c>
      <c r="C75" s="41"/>
      <c r="D75" s="51"/>
      <c r="E75" s="52"/>
      <c r="F75" s="53"/>
      <c r="G75" s="281"/>
      <c r="H75" s="281"/>
      <c r="I75" s="53"/>
      <c r="J75" s="53"/>
      <c r="K75" s="53"/>
      <c r="L75" s="53"/>
      <c r="M75" s="53"/>
      <c r="N75" s="53"/>
      <c r="O75" s="53"/>
      <c r="P75" s="53"/>
      <c r="Q75" s="308"/>
      <c r="R75" s="219"/>
      <c r="S75" s="53"/>
      <c r="T75" s="53"/>
      <c r="U75" s="53"/>
    </row>
    <row r="76" spans="1:21">
      <c r="A76" s="38"/>
      <c r="B76" s="204" t="s">
        <v>1222</v>
      </c>
      <c r="C76" s="38" t="s">
        <v>292</v>
      </c>
      <c r="D76" s="35"/>
      <c r="E76" s="36"/>
      <c r="F76" s="22">
        <f>D76*E76</f>
        <v>0</v>
      </c>
      <c r="G76" s="271">
        <f>'Basis of Estimate'!$G$8</f>
        <v>43617</v>
      </c>
      <c r="H76" s="271">
        <f>'Basis of Estimate'!$E$8</f>
        <v>43800</v>
      </c>
      <c r="I76" s="232">
        <f>VLOOKUP(G76,'Cost Indices'!$R$28:$S$1262,2)</f>
        <v>176.77636123196373</v>
      </c>
      <c r="J76" s="232">
        <f>VLOOKUP(H76,'Cost Indices'!$R$28:$S$1262,2)</f>
        <v>178.55150691465684</v>
      </c>
      <c r="K76" s="233">
        <f>(J76-I76)/I76</f>
        <v>1.0041759375077211E-2</v>
      </c>
      <c r="L76" s="234">
        <f>E76*(1+K76)</f>
        <v>0</v>
      </c>
      <c r="M76" s="235">
        <f>+L76*D76</f>
        <v>0</v>
      </c>
      <c r="N76" s="155">
        <v>0</v>
      </c>
      <c r="O76" s="156">
        <f>M76*N76</f>
        <v>0</v>
      </c>
      <c r="P76" s="154">
        <f>M76+O76</f>
        <v>0</v>
      </c>
      <c r="Q76" s="155">
        <v>0</v>
      </c>
      <c r="R76" s="157">
        <f>P76*Q76</f>
        <v>0</v>
      </c>
      <c r="S76" s="154">
        <f>P76+R76</f>
        <v>0</v>
      </c>
      <c r="T76" s="152"/>
      <c r="U76" s="152"/>
    </row>
    <row r="77" spans="1:21">
      <c r="A77" s="41"/>
      <c r="B77" s="60" t="s">
        <v>811</v>
      </c>
      <c r="C77" s="41"/>
      <c r="D77" s="51"/>
      <c r="E77" s="52"/>
      <c r="F77" s="53"/>
      <c r="G77" s="281"/>
      <c r="H77" s="281"/>
      <c r="I77" s="53"/>
      <c r="J77" s="53"/>
      <c r="K77" s="53"/>
      <c r="L77" s="53"/>
      <c r="M77" s="53"/>
      <c r="N77" s="53"/>
      <c r="O77" s="53"/>
      <c r="P77" s="53"/>
      <c r="Q77" s="308"/>
      <c r="R77" s="219"/>
      <c r="S77" s="53"/>
      <c r="T77" s="53"/>
      <c r="U77" s="53"/>
    </row>
    <row r="78" spans="1:21">
      <c r="A78" s="38"/>
      <c r="B78" s="204" t="s">
        <v>1222</v>
      </c>
      <c r="C78" s="38" t="s">
        <v>292</v>
      </c>
      <c r="D78" s="35"/>
      <c r="E78" s="36"/>
      <c r="F78" s="22">
        <f>D78*E78</f>
        <v>0</v>
      </c>
      <c r="G78" s="271">
        <f>'Basis of Estimate'!$G$8</f>
        <v>43617</v>
      </c>
      <c r="H78" s="271">
        <f>'Basis of Estimate'!$E$8</f>
        <v>43800</v>
      </c>
      <c r="I78" s="232">
        <f>VLOOKUP(G78,'Cost Indices'!$R$28:$S$1262,2)</f>
        <v>176.77636123196373</v>
      </c>
      <c r="J78" s="232">
        <f>VLOOKUP(H78,'Cost Indices'!$R$28:$S$1262,2)</f>
        <v>178.55150691465684</v>
      </c>
      <c r="K78" s="233">
        <f>(J78-I78)/I78</f>
        <v>1.0041759375077211E-2</v>
      </c>
      <c r="L78" s="234">
        <f>E78*(1+K78)</f>
        <v>0</v>
      </c>
      <c r="M78" s="235">
        <f>+L78*D78</f>
        <v>0</v>
      </c>
      <c r="N78" s="155">
        <v>0</v>
      </c>
      <c r="O78" s="156">
        <f>M78*N78</f>
        <v>0</v>
      </c>
      <c r="P78" s="154">
        <f>M78+O78</f>
        <v>0</v>
      </c>
      <c r="Q78" s="155">
        <v>0</v>
      </c>
      <c r="R78" s="157">
        <f>P78*Q78</f>
        <v>0</v>
      </c>
      <c r="S78" s="154">
        <f>P78+R78</f>
        <v>0</v>
      </c>
      <c r="T78" s="152"/>
      <c r="U78" s="152"/>
    </row>
    <row r="79" spans="1:21">
      <c r="A79" s="41"/>
      <c r="B79" s="60" t="s">
        <v>478</v>
      </c>
      <c r="C79" s="41"/>
      <c r="D79" s="51"/>
      <c r="E79" s="52"/>
      <c r="F79" s="53"/>
      <c r="G79" s="281"/>
      <c r="H79" s="281"/>
      <c r="I79" s="53"/>
      <c r="J79" s="53"/>
      <c r="K79" s="53"/>
      <c r="L79" s="53"/>
      <c r="M79" s="53"/>
      <c r="N79" s="53"/>
      <c r="O79" s="53"/>
      <c r="P79" s="53"/>
      <c r="Q79" s="308"/>
      <c r="R79" s="219"/>
      <c r="S79" s="53"/>
      <c r="T79" s="53"/>
      <c r="U79" s="53"/>
    </row>
    <row r="80" spans="1:21">
      <c r="A80" s="38"/>
      <c r="B80" s="204" t="s">
        <v>1222</v>
      </c>
      <c r="C80" s="38" t="s">
        <v>292</v>
      </c>
      <c r="D80" s="35"/>
      <c r="E80" s="36"/>
      <c r="F80" s="22">
        <f>D80*E80</f>
        <v>0</v>
      </c>
      <c r="G80" s="271">
        <f>'Basis of Estimate'!$G$8</f>
        <v>43617</v>
      </c>
      <c r="H80" s="271">
        <f>'Basis of Estimate'!$E$8</f>
        <v>43800</v>
      </c>
      <c r="I80" s="232">
        <f>VLOOKUP(G80,'Cost Indices'!$R$28:$S$1262,2)</f>
        <v>176.77636123196373</v>
      </c>
      <c r="J80" s="232">
        <f>VLOOKUP(H80,'Cost Indices'!$R$28:$S$1262,2)</f>
        <v>178.55150691465684</v>
      </c>
      <c r="K80" s="233">
        <f>(J80-I80)/I80</f>
        <v>1.0041759375077211E-2</v>
      </c>
      <c r="L80" s="234">
        <f>E80*(1+K80)</f>
        <v>0</v>
      </c>
      <c r="M80" s="235">
        <f>+L80*D80</f>
        <v>0</v>
      </c>
      <c r="N80" s="155">
        <v>0</v>
      </c>
      <c r="O80" s="156">
        <f>M80*N80</f>
        <v>0</v>
      </c>
      <c r="P80" s="154">
        <f>M80+O80</f>
        <v>0</v>
      </c>
      <c r="Q80" s="155">
        <v>0</v>
      </c>
      <c r="R80" s="157">
        <f>P80*Q80</f>
        <v>0</v>
      </c>
      <c r="S80" s="154">
        <f>P80+R80</f>
        <v>0</v>
      </c>
      <c r="T80" s="152"/>
      <c r="U80" s="152"/>
    </row>
    <row r="81" spans="1:21">
      <c r="A81" s="41"/>
      <c r="B81" s="60" t="s">
        <v>482</v>
      </c>
      <c r="C81" s="41"/>
      <c r="D81" s="51"/>
      <c r="E81" s="52"/>
      <c r="F81" s="53"/>
      <c r="G81" s="281"/>
      <c r="H81" s="281"/>
      <c r="I81" s="53"/>
      <c r="J81" s="53"/>
      <c r="K81" s="53"/>
      <c r="L81" s="53"/>
      <c r="M81" s="53"/>
      <c r="N81" s="53"/>
      <c r="O81" s="53"/>
      <c r="P81" s="53"/>
      <c r="Q81" s="308"/>
      <c r="R81" s="219"/>
      <c r="S81" s="53"/>
      <c r="T81" s="53"/>
      <c r="U81" s="53"/>
    </row>
    <row r="82" spans="1:21">
      <c r="A82" s="38"/>
      <c r="B82" s="204" t="s">
        <v>1222</v>
      </c>
      <c r="C82" s="38" t="s">
        <v>292</v>
      </c>
      <c r="D82" s="35"/>
      <c r="E82" s="36"/>
      <c r="F82" s="22">
        <f>D82*E82</f>
        <v>0</v>
      </c>
      <c r="G82" s="271">
        <f>'Basis of Estimate'!$G$8</f>
        <v>43617</v>
      </c>
      <c r="H82" s="271">
        <f>'Basis of Estimate'!$E$8</f>
        <v>43800</v>
      </c>
      <c r="I82" s="232">
        <f>VLOOKUP(G82,'Cost Indices'!$R$28:$S$1262,2)</f>
        <v>176.77636123196373</v>
      </c>
      <c r="J82" s="232">
        <f>VLOOKUP(H82,'Cost Indices'!$R$28:$S$1262,2)</f>
        <v>178.55150691465684</v>
      </c>
      <c r="K82" s="233">
        <f>(J82-I82)/I82</f>
        <v>1.0041759375077211E-2</v>
      </c>
      <c r="L82" s="234">
        <f>E82*(1+K82)</f>
        <v>0</v>
      </c>
      <c r="M82" s="235">
        <f>+L82*D82</f>
        <v>0</v>
      </c>
      <c r="N82" s="155">
        <v>0</v>
      </c>
      <c r="O82" s="156">
        <f>M82*N82</f>
        <v>0</v>
      </c>
      <c r="P82" s="154">
        <f>M82+O82</f>
        <v>0</v>
      </c>
      <c r="Q82" s="155">
        <v>0</v>
      </c>
      <c r="R82" s="157">
        <f>P82*Q82</f>
        <v>0</v>
      </c>
      <c r="S82" s="154">
        <f>P82+R82</f>
        <v>0</v>
      </c>
      <c r="T82" s="152"/>
      <c r="U82" s="152"/>
    </row>
    <row r="83" spans="1:21">
      <c r="A83" s="41"/>
      <c r="B83" s="60" t="s">
        <v>426</v>
      </c>
      <c r="C83" s="41"/>
      <c r="D83" s="51"/>
      <c r="E83" s="52"/>
      <c r="F83" s="53"/>
      <c r="G83" s="281"/>
      <c r="H83" s="281"/>
      <c r="I83" s="53"/>
      <c r="J83" s="53"/>
      <c r="K83" s="53"/>
      <c r="L83" s="53"/>
      <c r="M83" s="53"/>
      <c r="N83" s="53"/>
      <c r="O83" s="53"/>
      <c r="P83" s="53"/>
      <c r="Q83" s="308"/>
      <c r="R83" s="219"/>
      <c r="S83" s="53"/>
      <c r="T83" s="53"/>
      <c r="U83" s="53"/>
    </row>
    <row r="84" spans="1:21">
      <c r="A84" s="38"/>
      <c r="B84" s="204" t="s">
        <v>1222</v>
      </c>
      <c r="C84" s="38" t="s">
        <v>292</v>
      </c>
      <c r="D84" s="35"/>
      <c r="E84" s="36"/>
      <c r="F84" s="22">
        <f>D84*E84</f>
        <v>0</v>
      </c>
      <c r="G84" s="271">
        <f>'Basis of Estimate'!$G$8</f>
        <v>43617</v>
      </c>
      <c r="H84" s="271">
        <f>'Basis of Estimate'!$E$8</f>
        <v>43800</v>
      </c>
      <c r="I84" s="232">
        <f>VLOOKUP(G84,'Cost Indices'!$R$28:$S$1262,2)</f>
        <v>176.77636123196373</v>
      </c>
      <c r="J84" s="232">
        <f>VLOOKUP(H84,'Cost Indices'!$R$28:$S$1262,2)</f>
        <v>178.55150691465684</v>
      </c>
      <c r="K84" s="233">
        <f>(J84-I84)/I84</f>
        <v>1.0041759375077211E-2</v>
      </c>
      <c r="L84" s="234">
        <f>E84*(1+K84)</f>
        <v>0</v>
      </c>
      <c r="M84" s="235">
        <f>+L84*D84</f>
        <v>0</v>
      </c>
      <c r="N84" s="155">
        <v>0</v>
      </c>
      <c r="O84" s="156">
        <f>M84*N84</f>
        <v>0</v>
      </c>
      <c r="P84" s="154">
        <f>M84+O84</f>
        <v>0</v>
      </c>
      <c r="Q84" s="155">
        <v>0</v>
      </c>
      <c r="R84" s="157">
        <f>P84*Q84</f>
        <v>0</v>
      </c>
      <c r="S84" s="154">
        <f>P84+R84</f>
        <v>0</v>
      </c>
      <c r="T84" s="152"/>
      <c r="U84" s="152"/>
    </row>
    <row r="85" spans="1:21">
      <c r="A85" s="41"/>
      <c r="B85" s="60" t="s">
        <v>483</v>
      </c>
      <c r="C85" s="41"/>
      <c r="D85" s="51"/>
      <c r="E85" s="52"/>
      <c r="F85" s="53"/>
      <c r="G85" s="281"/>
      <c r="H85" s="281"/>
      <c r="I85" s="53"/>
      <c r="J85" s="53"/>
      <c r="K85" s="53"/>
      <c r="L85" s="53"/>
      <c r="M85" s="53"/>
      <c r="N85" s="53"/>
      <c r="O85" s="53"/>
      <c r="P85" s="53"/>
      <c r="Q85" s="308"/>
      <c r="R85" s="219"/>
      <c r="S85" s="53"/>
      <c r="T85" s="53"/>
      <c r="U85" s="53"/>
    </row>
    <row r="86" spans="1:21">
      <c r="A86" s="38"/>
      <c r="B86" s="204" t="s">
        <v>1222</v>
      </c>
      <c r="C86" s="38" t="s">
        <v>292</v>
      </c>
      <c r="D86" s="35"/>
      <c r="E86" s="36"/>
      <c r="F86" s="22">
        <f>D86*E86</f>
        <v>0</v>
      </c>
      <c r="G86" s="271">
        <f>'Basis of Estimate'!$G$8</f>
        <v>43617</v>
      </c>
      <c r="H86" s="271">
        <f>'Basis of Estimate'!$E$8</f>
        <v>43800</v>
      </c>
      <c r="I86" s="232">
        <f>VLOOKUP(G86,'Cost Indices'!$R$28:$S$1262,2)</f>
        <v>176.77636123196373</v>
      </c>
      <c r="J86" s="232">
        <f>VLOOKUP(H86,'Cost Indices'!$R$28:$S$1262,2)</f>
        <v>178.55150691465684</v>
      </c>
      <c r="K86" s="233">
        <f>(J86-I86)/I86</f>
        <v>1.0041759375077211E-2</v>
      </c>
      <c r="L86" s="234">
        <f>E86*(1+K86)</f>
        <v>0</v>
      </c>
      <c r="M86" s="235">
        <f>+L86*D86</f>
        <v>0</v>
      </c>
      <c r="N86" s="155">
        <v>0</v>
      </c>
      <c r="O86" s="156">
        <f>M86*N86</f>
        <v>0</v>
      </c>
      <c r="P86" s="154">
        <f>M86+O86</f>
        <v>0</v>
      </c>
      <c r="Q86" s="155">
        <v>0</v>
      </c>
      <c r="R86" s="157">
        <f>P86*Q86</f>
        <v>0</v>
      </c>
      <c r="S86" s="154">
        <f>P86+R86</f>
        <v>0</v>
      </c>
      <c r="T86" s="152"/>
      <c r="U86" s="152"/>
    </row>
    <row r="87" spans="1:21" ht="18" customHeight="1">
      <c r="A87" s="310">
        <f>A7</f>
        <v>6</v>
      </c>
      <c r="B87" s="161" t="str">
        <f>B7</f>
        <v>DN??? VACUUM SEWER</v>
      </c>
      <c r="C87" s="759" t="s">
        <v>242</v>
      </c>
      <c r="D87" s="759"/>
      <c r="E87" s="759"/>
      <c r="F87" s="162">
        <f>SUM(F65:F86)</f>
        <v>0</v>
      </c>
      <c r="G87" s="273"/>
      <c r="H87" s="273"/>
      <c r="I87" s="162"/>
      <c r="J87" s="162"/>
      <c r="K87" s="162"/>
      <c r="L87" s="162"/>
      <c r="M87" s="162">
        <f>SUM(M65:M86)</f>
        <v>0</v>
      </c>
      <c r="N87" s="162"/>
      <c r="O87" s="162">
        <f>SUM(O65:O86)</f>
        <v>0</v>
      </c>
      <c r="P87" s="162">
        <f>SUM(P65:P86)</f>
        <v>0</v>
      </c>
      <c r="Q87" s="311"/>
      <c r="R87" s="162">
        <f>SUM(R65:R86)</f>
        <v>0</v>
      </c>
      <c r="S87" s="162">
        <f>SUM(S65:S86)</f>
        <v>0</v>
      </c>
      <c r="T87" s="162"/>
      <c r="U87" s="162"/>
    </row>
  </sheetData>
  <mergeCells count="7">
    <mergeCell ref="G1:U1"/>
    <mergeCell ref="A1:F1"/>
    <mergeCell ref="G5:M5"/>
    <mergeCell ref="C87:E87"/>
    <mergeCell ref="A2:F2"/>
    <mergeCell ref="A3:F3"/>
    <mergeCell ref="A4:F4"/>
  </mergeCells>
  <phoneticPr fontId="0" type="noConversion"/>
  <pageMargins left="0.19685039370078741" right="0.19685039370078741" top="0.39370078740157483" bottom="0.59055118110236227" header="0.19685039370078741" footer="0.19685039370078741"/>
  <pageSetup paperSize="9" scale="29" orientation="portrait" verticalDpi="300" r:id="rId1"/>
  <headerFooter alignWithMargins="0">
    <oddFooter>&amp;L&amp;8[&amp;Z&amp;F]&amp;A
Printed at &amp;T on &amp;D&amp;R&amp;8Page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1581"/>
  <sheetViews>
    <sheetView zoomScale="75" workbookViewId="0">
      <selection sqref="A1:F1"/>
    </sheetView>
  </sheetViews>
  <sheetFormatPr defaultRowHeight="15" customHeight="1"/>
  <cols>
    <col min="1" max="1" width="6.85546875" style="29" bestFit="1" customWidth="1"/>
    <col min="2" max="2" width="73.42578125" style="367" customWidth="1"/>
    <col min="3" max="5" width="10.5703125" style="6" customWidth="1"/>
    <col min="6" max="6" width="14" style="6" customWidth="1"/>
    <col min="7" max="7" width="12.5703125" style="275" bestFit="1" customWidth="1"/>
    <col min="8" max="8" width="10.5703125" style="275" customWidth="1"/>
    <col min="9" max="12" width="10.5703125" style="6" customWidth="1"/>
    <col min="13" max="13" width="15.85546875" style="6" customWidth="1"/>
    <col min="14" max="14" width="10.5703125" style="6" customWidth="1"/>
    <col min="15" max="16" width="14" style="6" customWidth="1"/>
    <col min="17" max="17" width="10.5703125" style="6" customWidth="1"/>
    <col min="18" max="18" width="14" style="6" customWidth="1"/>
    <col min="19" max="19" width="17.140625" style="6" customWidth="1"/>
    <col min="20" max="21" width="25.7109375" style="6" customWidth="1"/>
    <col min="22" max="16384" width="9.140625" style="6"/>
  </cols>
  <sheetData>
    <row r="1" spans="1:31" ht="15" customHeight="1">
      <c r="A1" s="710" t="s">
        <v>642</v>
      </c>
      <c r="B1" s="710"/>
      <c r="C1" s="710"/>
      <c r="D1" s="710"/>
      <c r="E1" s="710"/>
      <c r="F1" s="710"/>
      <c r="G1" s="762" t="s">
        <v>1074</v>
      </c>
      <c r="H1" s="762"/>
      <c r="I1" s="762"/>
      <c r="J1" s="762"/>
      <c r="K1" s="762"/>
      <c r="L1" s="762"/>
      <c r="M1" s="762"/>
      <c r="N1" s="762"/>
      <c r="O1" s="762"/>
      <c r="P1" s="762"/>
      <c r="Q1" s="762"/>
      <c r="R1" s="762"/>
      <c r="S1" s="762"/>
      <c r="T1" s="762"/>
      <c r="U1" s="762"/>
    </row>
    <row r="2" spans="1:31" ht="15" customHeight="1">
      <c r="A2" s="760" t="s">
        <v>18</v>
      </c>
      <c r="B2" s="760"/>
      <c r="C2" s="760"/>
      <c r="D2" s="760"/>
      <c r="E2" s="760"/>
      <c r="F2" s="760"/>
      <c r="G2" s="240"/>
      <c r="H2" s="240"/>
      <c r="I2" s="147"/>
      <c r="J2" s="147"/>
      <c r="K2" s="147"/>
      <c r="L2" s="147"/>
      <c r="M2" s="147"/>
    </row>
    <row r="3" spans="1:31" ht="15" customHeight="1">
      <c r="A3" s="765" t="s">
        <v>1019</v>
      </c>
      <c r="B3" s="765"/>
      <c r="C3" s="765"/>
      <c r="D3" s="765"/>
      <c r="E3" s="765"/>
      <c r="F3" s="765"/>
      <c r="G3" s="239"/>
      <c r="H3" s="239"/>
      <c r="I3" s="8"/>
      <c r="J3" s="8"/>
      <c r="K3" s="8"/>
      <c r="L3" s="8"/>
      <c r="M3" s="8"/>
    </row>
    <row r="4" spans="1:31" ht="33" customHeight="1">
      <c r="A4" s="763" t="str">
        <f>SUMMARY!$A$4</f>
        <v>PUMPING STATION TYPE XX, OVERFLOW STORAGE, PRESSURE MAIN, GRAVITY SEWER, VACUUM SEWER &amp; VACUUM PUMP STATION</v>
      </c>
      <c r="B4" s="764"/>
      <c r="C4" s="764"/>
      <c r="D4" s="764"/>
      <c r="E4" s="764"/>
      <c r="F4" s="764"/>
      <c r="G4" s="242"/>
      <c r="H4" s="242"/>
      <c r="I4"/>
      <c r="J4"/>
      <c r="K4"/>
      <c r="L4"/>
      <c r="M4"/>
    </row>
    <row r="5" spans="1:31" ht="39" customHeight="1">
      <c r="A5" s="7"/>
      <c r="B5" s="360"/>
      <c r="C5" s="5"/>
      <c r="D5" s="5"/>
      <c r="E5" s="5"/>
      <c r="F5" s="5"/>
      <c r="G5" s="756" t="s">
        <v>536</v>
      </c>
      <c r="H5" s="757"/>
      <c r="I5" s="757"/>
      <c r="J5" s="757"/>
      <c r="K5" s="757"/>
      <c r="L5" s="757"/>
      <c r="M5" s="758"/>
    </row>
    <row r="6" spans="1:31" ht="30.75" customHeight="1">
      <c r="A6" s="10" t="s">
        <v>633</v>
      </c>
      <c r="B6" s="57" t="s">
        <v>634</v>
      </c>
      <c r="C6" s="11" t="s">
        <v>635</v>
      </c>
      <c r="D6" s="12" t="s">
        <v>636</v>
      </c>
      <c r="E6" s="13" t="s">
        <v>637</v>
      </c>
      <c r="F6" s="14" t="s">
        <v>644</v>
      </c>
      <c r="G6" s="268" t="s">
        <v>537</v>
      </c>
      <c r="H6" s="268" t="s">
        <v>538</v>
      </c>
      <c r="I6" s="243" t="s">
        <v>539</v>
      </c>
      <c r="J6" s="243" t="s">
        <v>540</v>
      </c>
      <c r="K6" s="243" t="s">
        <v>541</v>
      </c>
      <c r="L6" s="243" t="s">
        <v>542</v>
      </c>
      <c r="M6" s="243" t="s">
        <v>543</v>
      </c>
      <c r="N6" s="135" t="s">
        <v>380</v>
      </c>
      <c r="O6" s="135" t="s">
        <v>381</v>
      </c>
      <c r="P6" s="135" t="s">
        <v>382</v>
      </c>
      <c r="Q6" s="54" t="s">
        <v>383</v>
      </c>
      <c r="R6" s="136" t="s">
        <v>740</v>
      </c>
      <c r="S6" s="48" t="s">
        <v>741</v>
      </c>
      <c r="T6" s="54" t="s">
        <v>742</v>
      </c>
      <c r="U6" s="54" t="s">
        <v>743</v>
      </c>
    </row>
    <row r="7" spans="1:31" ht="15" customHeight="1">
      <c r="A7" s="66">
        <v>7.1</v>
      </c>
      <c r="B7" s="67" t="s">
        <v>305</v>
      </c>
      <c r="C7" s="76"/>
      <c r="D7" s="77"/>
      <c r="E7" s="78"/>
      <c r="F7" s="79"/>
      <c r="G7" s="286"/>
      <c r="H7" s="286"/>
      <c r="I7" s="79"/>
      <c r="J7" s="79"/>
      <c r="K7" s="79"/>
      <c r="L7" s="79"/>
      <c r="M7" s="79"/>
      <c r="N7" s="79"/>
      <c r="O7" s="79"/>
      <c r="P7" s="79"/>
      <c r="Q7" s="79"/>
      <c r="R7" s="79"/>
      <c r="S7" s="79"/>
      <c r="T7" s="79"/>
      <c r="U7" s="79"/>
    </row>
    <row r="8" spans="1:31" customFormat="1" ht="15.75">
      <c r="A8" s="81"/>
      <c r="B8" s="71" t="s">
        <v>244</v>
      </c>
      <c r="C8" s="51"/>
      <c r="D8" s="51"/>
      <c r="E8" s="51"/>
      <c r="F8" s="88"/>
      <c r="G8" s="278"/>
      <c r="H8" s="278"/>
      <c r="I8" s="88"/>
      <c r="J8" s="88"/>
      <c r="K8" s="88"/>
      <c r="L8" s="88"/>
      <c r="M8" s="88"/>
      <c r="N8" s="31"/>
      <c r="O8" s="31"/>
      <c r="P8" s="31"/>
      <c r="Q8" s="31"/>
      <c r="R8" s="31"/>
      <c r="S8" s="31"/>
      <c r="T8" s="31"/>
      <c r="U8" s="295"/>
      <c r="V8" s="300"/>
      <c r="W8" s="300"/>
      <c r="X8" s="300"/>
      <c r="Y8" s="300"/>
      <c r="Z8" s="300"/>
      <c r="AA8" s="300"/>
      <c r="AB8" s="300"/>
      <c r="AC8" s="300"/>
      <c r="AD8" s="300"/>
      <c r="AE8" s="301"/>
    </row>
    <row r="9" spans="1:31" customFormat="1" ht="15.75">
      <c r="A9" s="81"/>
      <c r="B9" s="59" t="s">
        <v>638</v>
      </c>
      <c r="C9" s="56"/>
      <c r="D9" s="56"/>
      <c r="E9" s="56"/>
      <c r="F9" s="89"/>
      <c r="G9" s="284"/>
      <c r="H9" s="284"/>
      <c r="I9" s="89"/>
      <c r="J9" s="89"/>
      <c r="K9" s="89"/>
      <c r="L9" s="89"/>
      <c r="M9" s="89"/>
      <c r="N9" s="31"/>
      <c r="O9" s="31"/>
      <c r="P9" s="31"/>
      <c r="Q9" s="31"/>
      <c r="R9" s="31"/>
      <c r="S9" s="31"/>
      <c r="T9" s="31"/>
      <c r="U9" s="295"/>
      <c r="V9" s="300"/>
      <c r="W9" s="300"/>
      <c r="X9" s="300"/>
      <c r="Y9" s="300"/>
      <c r="Z9" s="300"/>
      <c r="AA9" s="300"/>
      <c r="AB9" s="300"/>
      <c r="AC9" s="300"/>
      <c r="AD9" s="300"/>
      <c r="AE9" s="301"/>
    </row>
    <row r="10" spans="1:31" customFormat="1" ht="12.75">
      <c r="A10" s="48"/>
      <c r="B10" s="60" t="s">
        <v>768</v>
      </c>
      <c r="C10" s="42"/>
      <c r="D10" s="42"/>
      <c r="E10" s="42"/>
      <c r="F10" s="88"/>
      <c r="G10" s="278"/>
      <c r="H10" s="278"/>
      <c r="I10" s="88"/>
      <c r="J10" s="88"/>
      <c r="K10" s="88"/>
      <c r="L10" s="88"/>
      <c r="M10" s="88"/>
      <c r="N10" s="31"/>
      <c r="O10" s="31"/>
      <c r="P10" s="31"/>
      <c r="Q10" s="31"/>
      <c r="R10" s="31"/>
      <c r="S10" s="31"/>
      <c r="T10" s="31"/>
      <c r="U10" s="295"/>
      <c r="V10" s="300"/>
      <c r="W10" s="300"/>
      <c r="X10" s="300"/>
      <c r="Y10" s="300"/>
      <c r="Z10" s="300"/>
      <c r="AA10" s="300"/>
      <c r="AB10" s="300"/>
      <c r="AC10" s="300"/>
      <c r="AD10" s="300"/>
      <c r="AE10" s="301"/>
    </row>
    <row r="11" spans="1:31" customFormat="1" ht="25.5">
      <c r="A11" s="45"/>
      <c r="B11" s="61" t="s">
        <v>744</v>
      </c>
      <c r="C11" s="46" t="s">
        <v>291</v>
      </c>
      <c r="D11" s="46">
        <f>Z11</f>
        <v>0</v>
      </c>
      <c r="E11" s="46"/>
      <c r="F11" s="252">
        <f>+E11*D11</f>
        <v>0</v>
      </c>
      <c r="G11" s="271">
        <f>'Basis of Estimate'!$G$8</f>
        <v>43617</v>
      </c>
      <c r="H11" s="271">
        <f>'Basis of Estimate'!$E$8</f>
        <v>43800</v>
      </c>
      <c r="I11" s="232">
        <f>VLOOKUP(G11,'Cost Indices'!$R$28:$S$1262,2)</f>
        <v>176.77636123196373</v>
      </c>
      <c r="J11" s="232">
        <f>VLOOKUP(H11,'Cost Indices'!$R$28:$S$1262,2)</f>
        <v>178.55150691465684</v>
      </c>
      <c r="K11" s="233">
        <f>(J11-I11)/I11</f>
        <v>1.0041759375077211E-2</v>
      </c>
      <c r="L11" s="234">
        <f>E11*(1+K11)</f>
        <v>0</v>
      </c>
      <c r="M11" s="235">
        <f>+L11*D11</f>
        <v>0</v>
      </c>
      <c r="N11" s="155">
        <v>0</v>
      </c>
      <c r="O11" s="156">
        <f>M11*N11</f>
        <v>0</v>
      </c>
      <c r="P11" s="154">
        <f>M11+O11</f>
        <v>0</v>
      </c>
      <c r="Q11" s="155">
        <v>0</v>
      </c>
      <c r="R11" s="157">
        <f>P11*Q11</f>
        <v>0</v>
      </c>
      <c r="S11" s="154">
        <f>P11+R11</f>
        <v>0</v>
      </c>
      <c r="T11" s="152"/>
      <c r="U11" s="296"/>
      <c r="V11" s="300"/>
      <c r="W11" s="300"/>
      <c r="X11" s="300"/>
      <c r="Y11" s="300"/>
      <c r="Z11" s="300"/>
      <c r="AA11" s="300"/>
      <c r="AB11" s="300"/>
      <c r="AC11" s="300"/>
      <c r="AD11" s="300"/>
      <c r="AE11" s="301"/>
    </row>
    <row r="12" spans="1:31" customFormat="1" ht="12.75">
      <c r="A12" s="45"/>
      <c r="B12" s="61" t="s">
        <v>745</v>
      </c>
      <c r="C12" s="46" t="s">
        <v>293</v>
      </c>
      <c r="D12" s="46">
        <f>Z12</f>
        <v>0</v>
      </c>
      <c r="E12" s="46"/>
      <c r="F12" s="252">
        <f>+E12*D12</f>
        <v>0</v>
      </c>
      <c r="G12" s="271">
        <f>'Basis of Estimate'!$G$8</f>
        <v>43617</v>
      </c>
      <c r="H12" s="271">
        <f>'Basis of Estimate'!$E$8</f>
        <v>43800</v>
      </c>
      <c r="I12" s="232">
        <f>VLOOKUP(G12,'Cost Indices'!$R$28:$S$1262,2)</f>
        <v>176.77636123196373</v>
      </c>
      <c r="J12" s="232">
        <f>VLOOKUP(H12,'Cost Indices'!$R$28:$S$1262,2)</f>
        <v>178.55150691465684</v>
      </c>
      <c r="K12" s="233">
        <f>(J12-I12)/I12</f>
        <v>1.0041759375077211E-2</v>
      </c>
      <c r="L12" s="234">
        <f>E12*(1+K12)</f>
        <v>0</v>
      </c>
      <c r="M12" s="235">
        <f>+L12*D12</f>
        <v>0</v>
      </c>
      <c r="N12" s="155">
        <v>0</v>
      </c>
      <c r="O12" s="156">
        <f>M12*N12</f>
        <v>0</v>
      </c>
      <c r="P12" s="154">
        <f>M12+O12</f>
        <v>0</v>
      </c>
      <c r="Q12" s="155">
        <v>0</v>
      </c>
      <c r="R12" s="157">
        <f>P12*Q12</f>
        <v>0</v>
      </c>
      <c r="S12" s="154">
        <f>P12+R12</f>
        <v>0</v>
      </c>
      <c r="T12" s="152"/>
      <c r="U12" s="296"/>
      <c r="V12" s="300"/>
      <c r="W12" s="300"/>
      <c r="X12" s="300"/>
      <c r="Y12" s="300"/>
      <c r="Z12" s="300"/>
      <c r="AA12" s="300"/>
      <c r="AB12" s="300"/>
      <c r="AC12" s="300"/>
      <c r="AD12" s="300"/>
      <c r="AE12" s="301"/>
    </row>
    <row r="13" spans="1:31" customFormat="1" ht="12.75">
      <c r="A13" s="45"/>
      <c r="B13" s="61" t="s">
        <v>746</v>
      </c>
      <c r="C13" s="46" t="s">
        <v>344</v>
      </c>
      <c r="D13" s="46">
        <f>Z13</f>
        <v>0</v>
      </c>
      <c r="E13" s="46"/>
      <c r="F13" s="252">
        <f>+E13*D13</f>
        <v>0</v>
      </c>
      <c r="G13" s="271">
        <f>'Basis of Estimate'!$G$8</f>
        <v>43617</v>
      </c>
      <c r="H13" s="271">
        <f>'Basis of Estimate'!$E$8</f>
        <v>43800</v>
      </c>
      <c r="I13" s="232">
        <f>VLOOKUP(G13,'Cost Indices'!$R$28:$S$1262,2)</f>
        <v>176.77636123196373</v>
      </c>
      <c r="J13" s="232">
        <f>VLOOKUP(H13,'Cost Indices'!$R$28:$S$1262,2)</f>
        <v>178.55150691465684</v>
      </c>
      <c r="K13" s="233">
        <f>(J13-I13)/I13</f>
        <v>1.0041759375077211E-2</v>
      </c>
      <c r="L13" s="234">
        <f>E13*(1+K13)</f>
        <v>0</v>
      </c>
      <c r="M13" s="235">
        <f>+L13*D13</f>
        <v>0</v>
      </c>
      <c r="N13" s="155">
        <v>0</v>
      </c>
      <c r="O13" s="156">
        <f>M13*N13</f>
        <v>0</v>
      </c>
      <c r="P13" s="154">
        <f>M13+O13</f>
        <v>0</v>
      </c>
      <c r="Q13" s="155">
        <v>0</v>
      </c>
      <c r="R13" s="157">
        <f>P13*Q13</f>
        <v>0</v>
      </c>
      <c r="S13" s="154">
        <f>P13+R13</f>
        <v>0</v>
      </c>
      <c r="T13" s="152"/>
      <c r="U13" s="296"/>
      <c r="V13" s="300"/>
      <c r="W13" s="300"/>
      <c r="X13" s="300"/>
      <c r="Y13" s="300"/>
      <c r="Z13" s="300"/>
      <c r="AA13" s="300"/>
      <c r="AB13" s="300"/>
      <c r="AC13" s="300"/>
      <c r="AD13" s="300"/>
      <c r="AE13" s="301"/>
    </row>
    <row r="14" spans="1:31" customFormat="1">
      <c r="A14" s="179"/>
      <c r="B14" s="180" t="s">
        <v>769</v>
      </c>
      <c r="C14" s="42"/>
      <c r="D14" s="42"/>
      <c r="E14" s="42"/>
      <c r="F14" s="88"/>
      <c r="G14" s="278"/>
      <c r="H14" s="278"/>
      <c r="I14" s="88"/>
      <c r="J14" s="88"/>
      <c r="K14" s="88"/>
      <c r="L14" s="88"/>
      <c r="M14" s="88"/>
      <c r="N14" s="14"/>
      <c r="O14" s="14"/>
      <c r="P14" s="14"/>
      <c r="Q14" s="14"/>
      <c r="R14" s="14"/>
      <c r="S14" s="14"/>
      <c r="T14" s="14"/>
      <c r="U14" s="297"/>
      <c r="V14" s="300"/>
      <c r="W14" s="300"/>
      <c r="X14" s="300"/>
      <c r="Y14" s="300"/>
      <c r="Z14" s="300"/>
      <c r="AA14" s="300"/>
      <c r="AB14" s="300"/>
      <c r="AC14" s="300"/>
      <c r="AD14" s="300"/>
      <c r="AE14" s="301"/>
    </row>
    <row r="15" spans="1:31" customFormat="1" ht="12.75">
      <c r="A15" s="45"/>
      <c r="B15" s="61" t="s">
        <v>770</v>
      </c>
      <c r="C15" s="46" t="s">
        <v>344</v>
      </c>
      <c r="D15" s="46">
        <f>Z15</f>
        <v>0</v>
      </c>
      <c r="E15" s="62"/>
      <c r="F15" s="252">
        <f>+E15*D15</f>
        <v>0</v>
      </c>
      <c r="G15" s="271">
        <f>'Basis of Estimate'!$G$8</f>
        <v>43617</v>
      </c>
      <c r="H15" s="271">
        <f>'Basis of Estimate'!$E$8</f>
        <v>43800</v>
      </c>
      <c r="I15" s="232">
        <f>VLOOKUP(G15,'Cost Indices'!$R$28:$S$1262,2)</f>
        <v>176.77636123196373</v>
      </c>
      <c r="J15" s="232">
        <f>VLOOKUP(H15,'Cost Indices'!$R$28:$S$1262,2)</f>
        <v>178.55150691465684</v>
      </c>
      <c r="K15" s="233">
        <f>(J15-I15)/I15</f>
        <v>1.0041759375077211E-2</v>
      </c>
      <c r="L15" s="234">
        <f>E15*(1+K15)</f>
        <v>0</v>
      </c>
      <c r="M15" s="235">
        <f>+L15*D15</f>
        <v>0</v>
      </c>
      <c r="N15" s="155">
        <v>0</v>
      </c>
      <c r="O15" s="156">
        <f>M15*N15</f>
        <v>0</v>
      </c>
      <c r="P15" s="154">
        <f>M15+O15</f>
        <v>0</v>
      </c>
      <c r="Q15" s="155">
        <v>0</v>
      </c>
      <c r="R15" s="157">
        <f>P15*Q15</f>
        <v>0</v>
      </c>
      <c r="S15" s="154">
        <f>P15+R15</f>
        <v>0</v>
      </c>
      <c r="T15" s="152"/>
      <c r="U15" s="296"/>
      <c r="V15" s="300"/>
      <c r="W15" s="300"/>
      <c r="X15" s="300"/>
      <c r="Y15" s="300"/>
      <c r="Z15" s="300"/>
      <c r="AA15" s="300"/>
      <c r="AB15" s="300"/>
      <c r="AC15" s="300"/>
      <c r="AD15" s="300"/>
      <c r="AE15" s="301"/>
    </row>
    <row r="16" spans="1:31" customFormat="1" ht="12.75">
      <c r="A16" s="45"/>
      <c r="B16" s="61" t="s">
        <v>402</v>
      </c>
      <c r="C16" s="46" t="s">
        <v>291</v>
      </c>
      <c r="D16" s="46">
        <f>Z16</f>
        <v>0</v>
      </c>
      <c r="E16" s="62"/>
      <c r="F16" s="252">
        <f>+E16*D16</f>
        <v>0</v>
      </c>
      <c r="G16" s="271">
        <f>'Basis of Estimate'!$G$8</f>
        <v>43617</v>
      </c>
      <c r="H16" s="271">
        <f>'Basis of Estimate'!$E$8</f>
        <v>43800</v>
      </c>
      <c r="I16" s="232">
        <f>VLOOKUP(G16,'Cost Indices'!$R$28:$S$1262,2)</f>
        <v>176.77636123196373</v>
      </c>
      <c r="J16" s="232">
        <f>VLOOKUP(H16,'Cost Indices'!$R$28:$S$1262,2)</f>
        <v>178.55150691465684</v>
      </c>
      <c r="K16" s="233">
        <f>(J16-I16)/I16</f>
        <v>1.0041759375077211E-2</v>
      </c>
      <c r="L16" s="234">
        <f>E16*(1+K16)</f>
        <v>0</v>
      </c>
      <c r="M16" s="235">
        <f>+L16*D16</f>
        <v>0</v>
      </c>
      <c r="N16" s="155">
        <v>0</v>
      </c>
      <c r="O16" s="156">
        <f>M16*N16</f>
        <v>0</v>
      </c>
      <c r="P16" s="154">
        <f>M16+O16</f>
        <v>0</v>
      </c>
      <c r="Q16" s="155">
        <v>0</v>
      </c>
      <c r="R16" s="157">
        <f>P16*Q16</f>
        <v>0</v>
      </c>
      <c r="S16" s="154">
        <f>P16+R16</f>
        <v>0</v>
      </c>
      <c r="T16" s="152"/>
      <c r="U16" s="296"/>
      <c r="V16" s="300"/>
      <c r="W16" s="300"/>
      <c r="X16" s="300"/>
      <c r="Y16" s="300"/>
      <c r="Z16" s="300"/>
      <c r="AA16" s="300"/>
      <c r="AB16" s="300"/>
      <c r="AC16" s="300"/>
      <c r="AD16" s="300"/>
      <c r="AE16" s="301"/>
    </row>
    <row r="17" spans="1:31" customFormat="1" ht="12.75">
      <c r="A17" s="129"/>
      <c r="B17" s="61" t="s">
        <v>403</v>
      </c>
      <c r="C17" s="46" t="s">
        <v>344</v>
      </c>
      <c r="D17" s="46">
        <f>Z17</f>
        <v>0</v>
      </c>
      <c r="E17" s="62"/>
      <c r="F17" s="252">
        <f>+E17*D17</f>
        <v>0</v>
      </c>
      <c r="G17" s="271">
        <f>'Basis of Estimate'!$G$8</f>
        <v>43617</v>
      </c>
      <c r="H17" s="271">
        <f>'Basis of Estimate'!$E$8</f>
        <v>43800</v>
      </c>
      <c r="I17" s="232">
        <f>VLOOKUP(G17,'Cost Indices'!$R$28:$S$1262,2)</f>
        <v>176.77636123196373</v>
      </c>
      <c r="J17" s="232">
        <f>VLOOKUP(H17,'Cost Indices'!$R$28:$S$1262,2)</f>
        <v>178.55150691465684</v>
      </c>
      <c r="K17" s="233">
        <f>(J17-I17)/I17</f>
        <v>1.0041759375077211E-2</v>
      </c>
      <c r="L17" s="234">
        <f>E17*(1+K17)</f>
        <v>0</v>
      </c>
      <c r="M17" s="235">
        <f>+L17*D17</f>
        <v>0</v>
      </c>
      <c r="N17" s="155">
        <v>0</v>
      </c>
      <c r="O17" s="156">
        <f>M17*N17</f>
        <v>0</v>
      </c>
      <c r="P17" s="154">
        <f>M17+O17</f>
        <v>0</v>
      </c>
      <c r="Q17" s="155">
        <v>0</v>
      </c>
      <c r="R17" s="157">
        <f>P17*Q17</f>
        <v>0</v>
      </c>
      <c r="S17" s="154">
        <f>P17+R17</f>
        <v>0</v>
      </c>
      <c r="T17" s="152"/>
      <c r="U17" s="296"/>
      <c r="V17" s="300"/>
      <c r="W17" s="300"/>
      <c r="X17" s="300"/>
      <c r="Y17" s="300"/>
      <c r="Z17" s="300"/>
      <c r="AA17" s="300"/>
      <c r="AB17" s="300"/>
      <c r="AC17" s="300"/>
      <c r="AD17" s="300"/>
      <c r="AE17" s="301"/>
    </row>
    <row r="18" spans="1:31" customFormat="1" ht="12.75">
      <c r="A18" s="45"/>
      <c r="B18" s="61" t="s">
        <v>803</v>
      </c>
      <c r="C18" s="46" t="s">
        <v>291</v>
      </c>
      <c r="D18" s="46">
        <f>Z18</f>
        <v>0</v>
      </c>
      <c r="E18" s="62"/>
      <c r="F18" s="252">
        <f>+E18*D18</f>
        <v>0</v>
      </c>
      <c r="G18" s="271">
        <f>'Basis of Estimate'!$G$8</f>
        <v>43617</v>
      </c>
      <c r="H18" s="271">
        <f>'Basis of Estimate'!$E$8</f>
        <v>43800</v>
      </c>
      <c r="I18" s="232">
        <f>VLOOKUP(G18,'Cost Indices'!$R$28:$S$1262,2)</f>
        <v>176.77636123196373</v>
      </c>
      <c r="J18" s="232">
        <f>VLOOKUP(H18,'Cost Indices'!$R$28:$S$1262,2)</f>
        <v>178.55150691465684</v>
      </c>
      <c r="K18" s="233">
        <f>(J18-I18)/I18</f>
        <v>1.0041759375077211E-2</v>
      </c>
      <c r="L18" s="234">
        <f>E18*(1+K18)</f>
        <v>0</v>
      </c>
      <c r="M18" s="235">
        <f>+L18*D18</f>
        <v>0</v>
      </c>
      <c r="N18" s="155">
        <v>0</v>
      </c>
      <c r="O18" s="156">
        <f>M18*N18</f>
        <v>0</v>
      </c>
      <c r="P18" s="154">
        <f>M18+O18</f>
        <v>0</v>
      </c>
      <c r="Q18" s="155">
        <v>0</v>
      </c>
      <c r="R18" s="157">
        <f>P18*Q18</f>
        <v>0</v>
      </c>
      <c r="S18" s="154">
        <f>P18+R18</f>
        <v>0</v>
      </c>
      <c r="T18" s="152"/>
      <c r="U18" s="296"/>
      <c r="V18" s="300"/>
      <c r="W18" s="300"/>
      <c r="X18" s="300"/>
      <c r="Y18" s="300"/>
      <c r="Z18" s="300"/>
      <c r="AA18" s="300"/>
      <c r="AB18" s="300"/>
      <c r="AC18" s="300"/>
      <c r="AD18" s="300"/>
      <c r="AE18" s="301"/>
    </row>
    <row r="19" spans="1:31" customFormat="1" ht="12.75">
      <c r="A19" s="45"/>
      <c r="B19" s="61" t="s">
        <v>802</v>
      </c>
      <c r="C19" s="46" t="s">
        <v>292</v>
      </c>
      <c r="D19" s="46">
        <f>Z19</f>
        <v>0</v>
      </c>
      <c r="E19" s="62"/>
      <c r="F19" s="252">
        <f>+E19*D19</f>
        <v>0</v>
      </c>
      <c r="G19" s="271">
        <f>'Basis of Estimate'!$G$8</f>
        <v>43617</v>
      </c>
      <c r="H19" s="271">
        <f>'Basis of Estimate'!$E$8</f>
        <v>43800</v>
      </c>
      <c r="I19" s="232">
        <f>VLOOKUP(G19,'Cost Indices'!$R$28:$S$1262,2)</f>
        <v>176.77636123196373</v>
      </c>
      <c r="J19" s="232">
        <f>VLOOKUP(H19,'Cost Indices'!$R$28:$S$1262,2)</f>
        <v>178.55150691465684</v>
      </c>
      <c r="K19" s="233">
        <f>(J19-I19)/I19</f>
        <v>1.0041759375077211E-2</v>
      </c>
      <c r="L19" s="234">
        <f>E19*(1+K19)</f>
        <v>0</v>
      </c>
      <c r="M19" s="235">
        <f>+L19*D19</f>
        <v>0</v>
      </c>
      <c r="N19" s="155">
        <v>0</v>
      </c>
      <c r="O19" s="156">
        <f>M19*N19</f>
        <v>0</v>
      </c>
      <c r="P19" s="154">
        <f>M19+O19</f>
        <v>0</v>
      </c>
      <c r="Q19" s="155">
        <v>0</v>
      </c>
      <c r="R19" s="157">
        <f>P19*Q19</f>
        <v>0</v>
      </c>
      <c r="S19" s="154">
        <f>P19+R19</f>
        <v>0</v>
      </c>
      <c r="T19" s="152"/>
      <c r="U19" s="296"/>
      <c r="V19" s="300"/>
      <c r="W19" s="300"/>
      <c r="X19" s="300"/>
      <c r="Y19" s="300"/>
      <c r="Z19" s="300"/>
      <c r="AA19" s="300"/>
      <c r="AB19" s="300"/>
      <c r="AC19" s="300"/>
      <c r="AD19" s="300"/>
      <c r="AE19" s="301"/>
    </row>
    <row r="20" spans="1:31" customFormat="1" ht="15.75">
      <c r="A20" s="82"/>
      <c r="B20" s="180" t="s">
        <v>294</v>
      </c>
      <c r="C20" s="42"/>
      <c r="D20" s="51"/>
      <c r="E20" s="51"/>
      <c r="F20" s="88"/>
      <c r="G20" s="278"/>
      <c r="H20" s="278"/>
      <c r="I20" s="88"/>
      <c r="J20" s="88"/>
      <c r="K20" s="88"/>
      <c r="L20" s="88"/>
      <c r="M20" s="88"/>
      <c r="N20" s="88"/>
      <c r="O20" s="88"/>
      <c r="P20" s="88"/>
      <c r="Q20" s="88"/>
      <c r="R20" s="181"/>
      <c r="S20" s="88"/>
      <c r="T20" s="88"/>
      <c r="U20" s="298"/>
      <c r="V20" s="300"/>
      <c r="W20" s="300"/>
      <c r="X20" s="300"/>
      <c r="Y20" s="300"/>
      <c r="Z20" s="300"/>
      <c r="AA20" s="300"/>
      <c r="AB20" s="300"/>
      <c r="AC20" s="300"/>
      <c r="AD20" s="300"/>
      <c r="AE20" s="301"/>
    </row>
    <row r="21" spans="1:31" customFormat="1" ht="15.75">
      <c r="A21" s="82"/>
      <c r="B21" s="61" t="s">
        <v>295</v>
      </c>
      <c r="C21" s="42"/>
      <c r="D21" s="51"/>
      <c r="E21" s="51"/>
      <c r="F21" s="88"/>
      <c r="G21" s="278"/>
      <c r="H21" s="278"/>
      <c r="I21" s="88"/>
      <c r="J21" s="88"/>
      <c r="K21" s="88"/>
      <c r="L21" s="88"/>
      <c r="M21" s="88"/>
      <c r="N21" s="88"/>
      <c r="O21" s="88"/>
      <c r="P21" s="88"/>
      <c r="Q21" s="88"/>
      <c r="R21" s="181"/>
      <c r="S21" s="88"/>
      <c r="T21" s="88"/>
      <c r="U21" s="298"/>
      <c r="V21" s="300"/>
      <c r="W21" s="300"/>
      <c r="X21" s="300"/>
      <c r="Y21" s="300"/>
      <c r="Z21" s="300"/>
      <c r="AA21" s="300"/>
      <c r="AB21" s="300"/>
      <c r="AC21" s="300"/>
      <c r="AD21" s="300"/>
      <c r="AE21" s="301"/>
    </row>
    <row r="22" spans="1:31" customFormat="1" ht="12.75">
      <c r="A22" s="129"/>
      <c r="B22" s="61" t="s">
        <v>370</v>
      </c>
      <c r="C22" s="46" t="s">
        <v>292</v>
      </c>
      <c r="D22" s="46">
        <f>Z22</f>
        <v>0</v>
      </c>
      <c r="E22" s="62"/>
      <c r="F22" s="252">
        <f>+E22*D22</f>
        <v>0</v>
      </c>
      <c r="G22" s="271">
        <f>'Basis of Estimate'!$G$8</f>
        <v>43617</v>
      </c>
      <c r="H22" s="271">
        <f>'Basis of Estimate'!$E$8</f>
        <v>43800</v>
      </c>
      <c r="I22" s="232">
        <f>VLOOKUP(G22,'Cost Indices'!$R$28:$S$1262,2)</f>
        <v>176.77636123196373</v>
      </c>
      <c r="J22" s="232">
        <f>VLOOKUP(H22,'Cost Indices'!$R$28:$S$1262,2)</f>
        <v>178.55150691465684</v>
      </c>
      <c r="K22" s="233">
        <f>(J22-I22)/I22</f>
        <v>1.0041759375077211E-2</v>
      </c>
      <c r="L22" s="234">
        <f>E22*(1+K22)</f>
        <v>0</v>
      </c>
      <c r="M22" s="235">
        <f>+L22*D22</f>
        <v>0</v>
      </c>
      <c r="N22" s="155">
        <v>0</v>
      </c>
      <c r="O22" s="156">
        <f>M22*N22</f>
        <v>0</v>
      </c>
      <c r="P22" s="154">
        <f>M22+O22</f>
        <v>0</v>
      </c>
      <c r="Q22" s="155">
        <v>0</v>
      </c>
      <c r="R22" s="157">
        <f>P22*Q22</f>
        <v>0</v>
      </c>
      <c r="S22" s="154">
        <f>P22+R22</f>
        <v>0</v>
      </c>
      <c r="T22" s="152"/>
      <c r="U22" s="296"/>
      <c r="V22" s="300"/>
      <c r="W22" s="300"/>
      <c r="X22" s="300"/>
      <c r="Y22" s="300"/>
      <c r="Z22" s="300"/>
      <c r="AA22" s="300"/>
      <c r="AB22" s="300"/>
      <c r="AC22" s="300"/>
      <c r="AD22" s="300"/>
      <c r="AE22" s="301"/>
    </row>
    <row r="23" spans="1:31" customFormat="1" ht="15.75">
      <c r="A23" s="82"/>
      <c r="B23" s="61" t="s">
        <v>306</v>
      </c>
      <c r="C23" s="42"/>
      <c r="D23" s="51"/>
      <c r="E23" s="51"/>
      <c r="F23" s="88"/>
      <c r="G23" s="278"/>
      <c r="H23" s="278"/>
      <c r="I23" s="88"/>
      <c r="J23" s="88"/>
      <c r="K23" s="88"/>
      <c r="L23" s="88"/>
      <c r="M23" s="88"/>
      <c r="N23" s="88"/>
      <c r="O23" s="88"/>
      <c r="P23" s="88"/>
      <c r="Q23" s="88"/>
      <c r="R23" s="181"/>
      <c r="S23" s="88"/>
      <c r="T23" s="88"/>
      <c r="U23" s="298"/>
      <c r="V23" s="300"/>
      <c r="W23" s="300"/>
      <c r="X23" s="300"/>
      <c r="Y23" s="300"/>
      <c r="Z23" s="300"/>
      <c r="AA23" s="300"/>
      <c r="AB23" s="300"/>
      <c r="AC23" s="300"/>
      <c r="AD23" s="300"/>
      <c r="AE23" s="301"/>
    </row>
    <row r="24" spans="1:31" customFormat="1" ht="15.75">
      <c r="A24" s="82"/>
      <c r="B24" s="61" t="s">
        <v>370</v>
      </c>
      <c r="C24" s="42"/>
      <c r="D24" s="51"/>
      <c r="E24" s="51"/>
      <c r="F24" s="88"/>
      <c r="G24" s="278"/>
      <c r="H24" s="278"/>
      <c r="I24" s="88"/>
      <c r="J24" s="88"/>
      <c r="K24" s="88"/>
      <c r="L24" s="88"/>
      <c r="M24" s="88"/>
      <c r="N24" s="88"/>
      <c r="O24" s="88"/>
      <c r="P24" s="88"/>
      <c r="Q24" s="88"/>
      <c r="R24" s="181"/>
      <c r="S24" s="88"/>
      <c r="T24" s="88"/>
      <c r="U24" s="298"/>
      <c r="V24" s="300"/>
      <c r="W24" s="300"/>
      <c r="X24" s="300"/>
      <c r="Y24" s="300"/>
      <c r="Z24" s="300"/>
      <c r="AA24" s="300"/>
      <c r="AB24" s="300"/>
      <c r="AC24" s="300"/>
      <c r="AD24" s="300"/>
      <c r="AE24" s="301"/>
    </row>
    <row r="25" spans="1:31" customFormat="1" ht="12.75">
      <c r="A25" s="129"/>
      <c r="B25" s="61" t="s">
        <v>371</v>
      </c>
      <c r="C25" s="46" t="s">
        <v>293</v>
      </c>
      <c r="D25" s="46">
        <f>Z25</f>
        <v>0</v>
      </c>
      <c r="E25" s="62"/>
      <c r="F25" s="252">
        <f>+E25*D25</f>
        <v>0</v>
      </c>
      <c r="G25" s="271">
        <f>'Basis of Estimate'!$G$8</f>
        <v>43617</v>
      </c>
      <c r="H25" s="271">
        <f>'Basis of Estimate'!$E$8</f>
        <v>43800</v>
      </c>
      <c r="I25" s="232">
        <f>VLOOKUP(G25,'Cost Indices'!$R$28:$S$1262,2)</f>
        <v>176.77636123196373</v>
      </c>
      <c r="J25" s="232">
        <f>VLOOKUP(H25,'Cost Indices'!$R$28:$S$1262,2)</f>
        <v>178.55150691465684</v>
      </c>
      <c r="K25" s="233">
        <f>(J25-I25)/I25</f>
        <v>1.0041759375077211E-2</v>
      </c>
      <c r="L25" s="234">
        <f>E25*(1+K25)</f>
        <v>0</v>
      </c>
      <c r="M25" s="235">
        <f>+L25*D25</f>
        <v>0</v>
      </c>
      <c r="N25" s="155">
        <v>0</v>
      </c>
      <c r="O25" s="156">
        <f>M25*N25</f>
        <v>0</v>
      </c>
      <c r="P25" s="154">
        <f>M25+O25</f>
        <v>0</v>
      </c>
      <c r="Q25" s="155">
        <v>0</v>
      </c>
      <c r="R25" s="157">
        <f>P25*Q25</f>
        <v>0</v>
      </c>
      <c r="S25" s="154">
        <f>P25+R25</f>
        <v>0</v>
      </c>
      <c r="T25" s="152"/>
      <c r="U25" s="296"/>
      <c r="V25" s="300"/>
      <c r="W25" s="300"/>
      <c r="X25" s="300"/>
      <c r="Y25" s="300"/>
      <c r="Z25" s="300"/>
      <c r="AA25" s="300"/>
      <c r="AB25" s="300"/>
      <c r="AC25" s="300"/>
      <c r="AD25" s="300"/>
      <c r="AE25" s="301"/>
    </row>
    <row r="26" spans="1:31" customFormat="1" ht="12.75">
      <c r="A26" s="129"/>
      <c r="B26" s="61" t="s">
        <v>415</v>
      </c>
      <c r="C26" s="46" t="s">
        <v>293</v>
      </c>
      <c r="D26" s="46">
        <f>Z26</f>
        <v>0</v>
      </c>
      <c r="E26" s="62"/>
      <c r="F26" s="252">
        <f>+E26*D26</f>
        <v>0</v>
      </c>
      <c r="G26" s="271">
        <f>'Basis of Estimate'!$G$8</f>
        <v>43617</v>
      </c>
      <c r="H26" s="271">
        <f>'Basis of Estimate'!$E$8</f>
        <v>43800</v>
      </c>
      <c r="I26" s="232">
        <f>VLOOKUP(G26,'Cost Indices'!$R$28:$S$1262,2)</f>
        <v>176.77636123196373</v>
      </c>
      <c r="J26" s="232">
        <f>VLOOKUP(H26,'Cost Indices'!$R$28:$S$1262,2)</f>
        <v>178.55150691465684</v>
      </c>
      <c r="K26" s="233">
        <f>(J26-I26)/I26</f>
        <v>1.0041759375077211E-2</v>
      </c>
      <c r="L26" s="234">
        <f>E26*(1+K26)</f>
        <v>0</v>
      </c>
      <c r="M26" s="235">
        <f>+L26*D26</f>
        <v>0</v>
      </c>
      <c r="N26" s="155">
        <v>0</v>
      </c>
      <c r="O26" s="156">
        <f>M26*N26</f>
        <v>0</v>
      </c>
      <c r="P26" s="154">
        <f>M26+O26</f>
        <v>0</v>
      </c>
      <c r="Q26" s="155">
        <v>0</v>
      </c>
      <c r="R26" s="157">
        <f>P26*Q26</f>
        <v>0</v>
      </c>
      <c r="S26" s="154">
        <f>P26+R26</f>
        <v>0</v>
      </c>
      <c r="T26" s="152"/>
      <c r="U26" s="296"/>
      <c r="V26" s="300"/>
      <c r="W26" s="300"/>
      <c r="X26" s="300"/>
      <c r="Y26" s="300"/>
      <c r="Z26" s="300"/>
      <c r="AA26" s="300"/>
      <c r="AB26" s="300"/>
      <c r="AC26" s="300"/>
      <c r="AD26" s="300"/>
      <c r="AE26" s="301"/>
    </row>
    <row r="27" spans="1:31" customFormat="1" ht="12.75">
      <c r="A27" s="42"/>
      <c r="B27" s="61" t="s">
        <v>372</v>
      </c>
      <c r="C27" s="42"/>
      <c r="D27" s="51"/>
      <c r="E27" s="51"/>
      <c r="F27" s="88"/>
      <c r="G27" s="278"/>
      <c r="H27" s="278"/>
      <c r="I27" s="88"/>
      <c r="J27" s="88"/>
      <c r="K27" s="88"/>
      <c r="L27" s="88"/>
      <c r="M27" s="88"/>
      <c r="N27" s="88"/>
      <c r="O27" s="88"/>
      <c r="P27" s="88"/>
      <c r="Q27" s="88"/>
      <c r="R27" s="181"/>
      <c r="S27" s="88"/>
      <c r="T27" s="88"/>
      <c r="U27" s="298"/>
      <c r="V27" s="300"/>
      <c r="W27" s="300"/>
      <c r="X27" s="300"/>
      <c r="Y27" s="300"/>
      <c r="Z27" s="300"/>
      <c r="AA27" s="300"/>
      <c r="AB27" s="300"/>
      <c r="AC27" s="300"/>
      <c r="AD27" s="300"/>
      <c r="AE27" s="301"/>
    </row>
    <row r="28" spans="1:31" customFormat="1" ht="12.75">
      <c r="A28" s="129"/>
      <c r="B28" s="61" t="s">
        <v>296</v>
      </c>
      <c r="C28" s="46" t="s">
        <v>293</v>
      </c>
      <c r="D28" s="46">
        <f>Z28</f>
        <v>0</v>
      </c>
      <c r="E28" s="62"/>
      <c r="F28" s="252">
        <f>+E28*D28</f>
        <v>0</v>
      </c>
      <c r="G28" s="271">
        <f>'Basis of Estimate'!$G$8</f>
        <v>43617</v>
      </c>
      <c r="H28" s="271">
        <f>'Basis of Estimate'!$E$8</f>
        <v>43800</v>
      </c>
      <c r="I28" s="232">
        <f>VLOOKUP(G28,'Cost Indices'!$R$28:$S$1262,2)</f>
        <v>176.77636123196373</v>
      </c>
      <c r="J28" s="232">
        <f>VLOOKUP(H28,'Cost Indices'!$R$28:$S$1262,2)</f>
        <v>178.55150691465684</v>
      </c>
      <c r="K28" s="233">
        <f>(J28-I28)/I28</f>
        <v>1.0041759375077211E-2</v>
      </c>
      <c r="L28" s="234">
        <f>E28*(1+K28)</f>
        <v>0</v>
      </c>
      <c r="M28" s="235">
        <f>+L28*D28</f>
        <v>0</v>
      </c>
      <c r="N28" s="155">
        <v>0</v>
      </c>
      <c r="O28" s="156">
        <f>M28*N28</f>
        <v>0</v>
      </c>
      <c r="P28" s="154">
        <f>M28+O28</f>
        <v>0</v>
      </c>
      <c r="Q28" s="155">
        <v>0</v>
      </c>
      <c r="R28" s="157">
        <f>P28*Q28</f>
        <v>0</v>
      </c>
      <c r="S28" s="154">
        <f>P28+R28</f>
        <v>0</v>
      </c>
      <c r="T28" s="152"/>
      <c r="U28" s="296"/>
      <c r="V28" s="300"/>
      <c r="W28" s="300"/>
      <c r="X28" s="300"/>
      <c r="Y28" s="300"/>
      <c r="Z28" s="300"/>
      <c r="AA28" s="300"/>
      <c r="AB28" s="300"/>
      <c r="AC28" s="300"/>
      <c r="AD28" s="300"/>
      <c r="AE28" s="301"/>
    </row>
    <row r="29" spans="1:31" customFormat="1" ht="15.75">
      <c r="A29" s="81"/>
      <c r="B29" s="59" t="s">
        <v>313</v>
      </c>
      <c r="C29" s="56"/>
      <c r="D29" s="51"/>
      <c r="E29" s="51"/>
      <c r="F29" s="88"/>
      <c r="G29" s="278"/>
      <c r="H29" s="278"/>
      <c r="I29" s="88"/>
      <c r="J29" s="88"/>
      <c r="K29" s="88"/>
      <c r="L29" s="88"/>
      <c r="M29" s="88"/>
      <c r="N29" s="14"/>
      <c r="O29" s="14"/>
      <c r="P29" s="14"/>
      <c r="Q29" s="14"/>
      <c r="R29" s="14"/>
      <c r="S29" s="14"/>
      <c r="T29" s="14"/>
      <c r="U29" s="297"/>
      <c r="V29" s="300"/>
      <c r="W29" s="300"/>
      <c r="X29" s="300"/>
      <c r="Y29" s="300"/>
      <c r="Z29" s="300"/>
      <c r="AA29" s="300"/>
      <c r="AB29" s="300"/>
      <c r="AC29" s="300"/>
      <c r="AD29" s="300"/>
      <c r="AE29" s="301"/>
    </row>
    <row r="30" spans="1:31" customFormat="1" ht="12.75">
      <c r="A30" s="48"/>
      <c r="B30" s="60" t="s">
        <v>404</v>
      </c>
      <c r="C30" s="42"/>
      <c r="D30" s="134"/>
      <c r="E30" s="56"/>
      <c r="F30" s="89"/>
      <c r="G30" s="284"/>
      <c r="H30" s="284"/>
      <c r="I30" s="89"/>
      <c r="J30" s="89"/>
      <c r="K30" s="89"/>
      <c r="L30" s="89"/>
      <c r="M30" s="89"/>
      <c r="N30" s="14"/>
      <c r="O30" s="14"/>
      <c r="P30" s="14"/>
      <c r="Q30" s="14"/>
      <c r="R30" s="14"/>
      <c r="S30" s="14"/>
      <c r="T30" s="14"/>
      <c r="U30" s="297"/>
      <c r="V30" s="300"/>
      <c r="W30" s="300"/>
      <c r="X30" s="300"/>
      <c r="Y30" s="300"/>
      <c r="Z30" s="300"/>
      <c r="AA30" s="300"/>
      <c r="AB30" s="300"/>
      <c r="AC30" s="300"/>
      <c r="AD30" s="300"/>
      <c r="AE30" s="301"/>
    </row>
    <row r="31" spans="1:31" customFormat="1" ht="15.75">
      <c r="A31" s="182"/>
      <c r="B31" s="61" t="s">
        <v>405</v>
      </c>
      <c r="C31" s="46" t="s">
        <v>291</v>
      </c>
      <c r="D31" s="46">
        <f>Z31</f>
        <v>0</v>
      </c>
      <c r="E31" s="62"/>
      <c r="F31" s="252">
        <f>+E31*D31</f>
        <v>0</v>
      </c>
      <c r="G31" s="271">
        <f>'Basis of Estimate'!$G$8</f>
        <v>43617</v>
      </c>
      <c r="H31" s="271">
        <f>'Basis of Estimate'!$E$8</f>
        <v>43800</v>
      </c>
      <c r="I31" s="232">
        <f>VLOOKUP(G31,'Cost Indices'!$R$28:$S$1262,2)</f>
        <v>176.77636123196373</v>
      </c>
      <c r="J31" s="232">
        <f>VLOOKUP(H31,'Cost Indices'!$R$28:$S$1262,2)</f>
        <v>178.55150691465684</v>
      </c>
      <c r="K31" s="233">
        <f>(J31-I31)/I31</f>
        <v>1.0041759375077211E-2</v>
      </c>
      <c r="L31" s="234">
        <f>E31*(1+K31)</f>
        <v>0</v>
      </c>
      <c r="M31" s="235">
        <f>+L31*D31</f>
        <v>0</v>
      </c>
      <c r="N31" s="155">
        <v>0</v>
      </c>
      <c r="O31" s="156">
        <f>M31*N31</f>
        <v>0</v>
      </c>
      <c r="P31" s="154">
        <f>M31+O31</f>
        <v>0</v>
      </c>
      <c r="Q31" s="155">
        <v>0</v>
      </c>
      <c r="R31" s="157">
        <f>P31*Q31</f>
        <v>0</v>
      </c>
      <c r="S31" s="154">
        <f>P31+R31</f>
        <v>0</v>
      </c>
      <c r="T31" s="152"/>
      <c r="U31" s="296"/>
      <c r="V31" s="300"/>
      <c r="W31" s="300"/>
      <c r="X31" s="300"/>
      <c r="Y31" s="300"/>
      <c r="Z31" s="300"/>
      <c r="AA31" s="300"/>
      <c r="AB31" s="300"/>
      <c r="AC31" s="300"/>
      <c r="AD31" s="300"/>
      <c r="AE31" s="301"/>
    </row>
    <row r="32" spans="1:31" customFormat="1" ht="15.75">
      <c r="A32" s="63"/>
      <c r="B32" s="71" t="s">
        <v>376</v>
      </c>
      <c r="C32" s="42"/>
      <c r="D32" s="130"/>
      <c r="E32" s="130"/>
      <c r="F32" s="131"/>
      <c r="G32" s="285"/>
      <c r="H32" s="285"/>
      <c r="I32" s="131"/>
      <c r="J32" s="131"/>
      <c r="K32" s="131"/>
      <c r="L32" s="131"/>
      <c r="M32" s="131"/>
      <c r="N32" s="158"/>
      <c r="O32" s="158"/>
      <c r="P32" s="158"/>
      <c r="Q32" s="158"/>
      <c r="R32" s="183"/>
      <c r="S32" s="158"/>
      <c r="T32" s="158"/>
      <c r="U32" s="299"/>
      <c r="V32" s="300"/>
      <c r="W32" s="300"/>
      <c r="X32" s="300"/>
      <c r="Y32" s="300"/>
      <c r="Z32" s="300"/>
      <c r="AA32" s="300"/>
      <c r="AB32" s="300"/>
      <c r="AC32" s="300"/>
      <c r="AD32" s="300"/>
      <c r="AE32" s="301"/>
    </row>
    <row r="33" spans="1:31" customFormat="1" ht="12.75">
      <c r="A33" s="45"/>
      <c r="B33" s="61" t="s">
        <v>377</v>
      </c>
      <c r="C33" s="46" t="s">
        <v>344</v>
      </c>
      <c r="D33" s="46">
        <f>Z33</f>
        <v>0</v>
      </c>
      <c r="E33" s="132"/>
      <c r="F33" s="252">
        <f>+E33*D33</f>
        <v>0</v>
      </c>
      <c r="G33" s="271">
        <f>'Basis of Estimate'!$G$8</f>
        <v>43617</v>
      </c>
      <c r="H33" s="271">
        <f>'Basis of Estimate'!$E$8</f>
        <v>43800</v>
      </c>
      <c r="I33" s="232">
        <f>VLOOKUP(G33,'Cost Indices'!$R$28:$S$1262,2)</f>
        <v>176.77636123196373</v>
      </c>
      <c r="J33" s="232">
        <f>VLOOKUP(H33,'Cost Indices'!$R$28:$S$1262,2)</f>
        <v>178.55150691465684</v>
      </c>
      <c r="K33" s="233">
        <f>(J33-I33)/I33</f>
        <v>1.0041759375077211E-2</v>
      </c>
      <c r="L33" s="234">
        <f>E33*(1+K33)</f>
        <v>0</v>
      </c>
      <c r="M33" s="235">
        <f>+L33*D33</f>
        <v>0</v>
      </c>
      <c r="N33" s="155">
        <v>0</v>
      </c>
      <c r="O33" s="156">
        <f>M33*N33</f>
        <v>0</v>
      </c>
      <c r="P33" s="154">
        <f>M33+O33</f>
        <v>0</v>
      </c>
      <c r="Q33" s="155">
        <v>0</v>
      </c>
      <c r="R33" s="157">
        <f>P33*Q33</f>
        <v>0</v>
      </c>
      <c r="S33" s="154">
        <f>P33+R33</f>
        <v>0</v>
      </c>
      <c r="T33" s="152"/>
      <c r="U33" s="296"/>
      <c r="V33" s="300"/>
      <c r="W33" s="300"/>
      <c r="X33" s="300"/>
      <c r="Y33" s="300"/>
      <c r="Z33" s="300"/>
      <c r="AA33" s="300"/>
      <c r="AB33" s="300"/>
      <c r="AC33" s="300"/>
      <c r="AD33" s="300"/>
      <c r="AE33" s="301"/>
    </row>
    <row r="34" spans="1:31" customFormat="1" ht="12.75">
      <c r="A34" s="45"/>
      <c r="B34" s="61" t="s">
        <v>406</v>
      </c>
      <c r="C34" s="46" t="s">
        <v>291</v>
      </c>
      <c r="D34" s="46">
        <f>Z34</f>
        <v>0</v>
      </c>
      <c r="E34" s="132"/>
      <c r="F34" s="252">
        <f>+E34*D34</f>
        <v>0</v>
      </c>
      <c r="G34" s="271">
        <f>'Basis of Estimate'!$G$8</f>
        <v>43617</v>
      </c>
      <c r="H34" s="271">
        <f>'Basis of Estimate'!$E$8</f>
        <v>43800</v>
      </c>
      <c r="I34" s="232">
        <f>VLOOKUP(G34,'Cost Indices'!$R$28:$S$1262,2)</f>
        <v>176.77636123196373</v>
      </c>
      <c r="J34" s="232">
        <f>VLOOKUP(H34,'Cost Indices'!$R$28:$S$1262,2)</f>
        <v>178.55150691465684</v>
      </c>
      <c r="K34" s="233">
        <f>(J34-I34)/I34</f>
        <v>1.0041759375077211E-2</v>
      </c>
      <c r="L34" s="234">
        <f>E34*(1+K34)</f>
        <v>0</v>
      </c>
      <c r="M34" s="235">
        <f>+L34*D34</f>
        <v>0</v>
      </c>
      <c r="N34" s="155">
        <v>0</v>
      </c>
      <c r="O34" s="156">
        <f>M34*N34</f>
        <v>0</v>
      </c>
      <c r="P34" s="154">
        <f>M34+O34</f>
        <v>0</v>
      </c>
      <c r="Q34" s="155">
        <v>0</v>
      </c>
      <c r="R34" s="157">
        <f>P34*Q34</f>
        <v>0</v>
      </c>
      <c r="S34" s="154">
        <f>P34+R34</f>
        <v>0</v>
      </c>
      <c r="T34" s="152"/>
      <c r="U34" s="296"/>
      <c r="V34" s="300"/>
      <c r="W34" s="300"/>
      <c r="X34" s="300"/>
      <c r="Y34" s="300"/>
      <c r="Z34" s="300"/>
      <c r="AA34" s="300"/>
      <c r="AB34" s="300"/>
      <c r="AC34" s="300"/>
      <c r="AD34" s="300"/>
      <c r="AE34" s="301"/>
    </row>
    <row r="35" spans="1:31" customFormat="1" ht="12.75">
      <c r="A35" s="45"/>
      <c r="B35" s="303" t="s">
        <v>378</v>
      </c>
      <c r="C35" s="38" t="s">
        <v>291</v>
      </c>
      <c r="D35" s="46">
        <f>Z35</f>
        <v>0</v>
      </c>
      <c r="E35" s="133"/>
      <c r="F35" s="252">
        <f>+E35*D35</f>
        <v>0</v>
      </c>
      <c r="G35" s="271">
        <f>'Basis of Estimate'!$G$8</f>
        <v>43617</v>
      </c>
      <c r="H35" s="271">
        <f>'Basis of Estimate'!$E$8</f>
        <v>43800</v>
      </c>
      <c r="I35" s="232">
        <f>VLOOKUP(G35,'Cost Indices'!$R$28:$S$1262,2)</f>
        <v>176.77636123196373</v>
      </c>
      <c r="J35" s="232">
        <f>VLOOKUP(H35,'Cost Indices'!$R$28:$S$1262,2)</f>
        <v>178.55150691465684</v>
      </c>
      <c r="K35" s="233">
        <f>(J35-I35)/I35</f>
        <v>1.0041759375077211E-2</v>
      </c>
      <c r="L35" s="234">
        <f>E35*(1+K35)</f>
        <v>0</v>
      </c>
      <c r="M35" s="235">
        <f>+L35*D35</f>
        <v>0</v>
      </c>
      <c r="N35" s="155">
        <v>0</v>
      </c>
      <c r="O35" s="156">
        <f>M35*N35</f>
        <v>0</v>
      </c>
      <c r="P35" s="154">
        <f>M35+O35</f>
        <v>0</v>
      </c>
      <c r="Q35" s="155">
        <v>0</v>
      </c>
      <c r="R35" s="157">
        <f>P35*Q35</f>
        <v>0</v>
      </c>
      <c r="S35" s="154">
        <f>P35+R35</f>
        <v>0</v>
      </c>
      <c r="T35" s="152"/>
      <c r="U35" s="296"/>
      <c r="V35" s="300"/>
      <c r="W35" s="300"/>
      <c r="X35" s="300"/>
      <c r="Y35" s="300"/>
      <c r="Z35" s="300"/>
      <c r="AA35" s="300"/>
      <c r="AB35" s="300"/>
      <c r="AC35" s="300"/>
      <c r="AD35" s="300"/>
      <c r="AE35" s="301"/>
    </row>
    <row r="36" spans="1:31" customFormat="1" ht="15.75">
      <c r="A36" s="63"/>
      <c r="B36" s="71" t="s">
        <v>407</v>
      </c>
      <c r="C36" s="42"/>
      <c r="D36" s="130"/>
      <c r="E36" s="130"/>
      <c r="F36" s="131"/>
      <c r="G36" s="285"/>
      <c r="H36" s="285"/>
      <c r="I36" s="131"/>
      <c r="J36" s="131"/>
      <c r="K36" s="131"/>
      <c r="L36" s="131"/>
      <c r="M36" s="131"/>
      <c r="N36" s="158"/>
      <c r="O36" s="158"/>
      <c r="P36" s="158"/>
      <c r="Q36" s="158"/>
      <c r="R36" s="183"/>
      <c r="S36" s="158"/>
      <c r="T36" s="158"/>
      <c r="U36" s="299"/>
      <c r="V36" s="300"/>
      <c r="W36" s="300"/>
      <c r="X36" s="300"/>
      <c r="Y36" s="300"/>
      <c r="Z36" s="300"/>
      <c r="AA36" s="300"/>
      <c r="AB36" s="300"/>
      <c r="AC36" s="300"/>
      <c r="AD36" s="300"/>
      <c r="AE36" s="301"/>
    </row>
    <row r="37" spans="1:31" customFormat="1" ht="15.75">
      <c r="A37" s="82"/>
      <c r="B37" s="61" t="s">
        <v>408</v>
      </c>
      <c r="C37" s="56"/>
      <c r="D37" s="42"/>
      <c r="E37" s="42"/>
      <c r="F37" s="88"/>
      <c r="G37" s="278"/>
      <c r="H37" s="278"/>
      <c r="I37" s="88"/>
      <c r="J37" s="88"/>
      <c r="K37" s="88"/>
      <c r="L37" s="88"/>
      <c r="M37" s="88"/>
      <c r="N37" s="158"/>
      <c r="O37" s="158"/>
      <c r="P37" s="158"/>
      <c r="Q37" s="158"/>
      <c r="R37" s="183"/>
      <c r="S37" s="158"/>
      <c r="T37" s="158"/>
      <c r="U37" s="299"/>
      <c r="V37" s="300"/>
      <c r="W37" s="300"/>
      <c r="X37" s="300"/>
      <c r="Y37" s="300"/>
      <c r="Z37" s="300"/>
      <c r="AA37" s="300"/>
      <c r="AB37" s="300"/>
      <c r="AC37" s="300"/>
      <c r="AD37" s="300"/>
      <c r="AE37" s="301"/>
    </row>
    <row r="38" spans="1:31" customFormat="1" ht="12.75">
      <c r="A38" s="45"/>
      <c r="B38" s="61" t="s">
        <v>409</v>
      </c>
      <c r="C38" s="46" t="s">
        <v>292</v>
      </c>
      <c r="D38" s="46">
        <f>Z38</f>
        <v>0</v>
      </c>
      <c r="E38" s="132"/>
      <c r="F38" s="252">
        <f>+E38*D38</f>
        <v>0</v>
      </c>
      <c r="G38" s="271">
        <f>'Basis of Estimate'!$G$8</f>
        <v>43617</v>
      </c>
      <c r="H38" s="271">
        <f>'Basis of Estimate'!$E$8</f>
        <v>43800</v>
      </c>
      <c r="I38" s="232">
        <f>VLOOKUP(G38,'Cost Indices'!$R$28:$S$1262,2)</f>
        <v>176.77636123196373</v>
      </c>
      <c r="J38" s="232">
        <f>VLOOKUP(H38,'Cost Indices'!$R$28:$S$1262,2)</f>
        <v>178.55150691465684</v>
      </c>
      <c r="K38" s="233">
        <f>(J38-I38)/I38</f>
        <v>1.0041759375077211E-2</v>
      </c>
      <c r="L38" s="234">
        <f>E38*(1+K38)</f>
        <v>0</v>
      </c>
      <c r="M38" s="235">
        <f>+L38*D38</f>
        <v>0</v>
      </c>
      <c r="N38" s="155">
        <v>0</v>
      </c>
      <c r="O38" s="156">
        <f>M38*N38</f>
        <v>0</v>
      </c>
      <c r="P38" s="154">
        <f>M38+O38</f>
        <v>0</v>
      </c>
      <c r="Q38" s="155">
        <v>0</v>
      </c>
      <c r="R38" s="157">
        <f>P38*Q38</f>
        <v>0</v>
      </c>
      <c r="S38" s="154">
        <f>P38+R38</f>
        <v>0</v>
      </c>
      <c r="T38" s="152"/>
      <c r="U38" s="296"/>
      <c r="V38" s="300"/>
      <c r="W38" s="300"/>
      <c r="X38" s="300"/>
      <c r="Y38" s="300"/>
      <c r="Z38" s="300"/>
      <c r="AA38" s="300"/>
      <c r="AB38" s="300"/>
      <c r="AC38" s="300"/>
      <c r="AD38" s="300"/>
      <c r="AE38" s="301"/>
    </row>
    <row r="39" spans="1:31" customFormat="1" ht="15.75">
      <c r="A39" s="82"/>
      <c r="B39" s="60" t="s">
        <v>410</v>
      </c>
      <c r="C39" s="56"/>
      <c r="D39" s="42"/>
      <c r="E39" s="42"/>
      <c r="F39" s="88"/>
      <c r="G39" s="278"/>
      <c r="H39" s="278"/>
      <c r="I39" s="88"/>
      <c r="J39" s="88"/>
      <c r="K39" s="88"/>
      <c r="L39" s="88"/>
      <c r="M39" s="88"/>
      <c r="N39" s="158"/>
      <c r="O39" s="158"/>
      <c r="P39" s="158"/>
      <c r="Q39" s="158"/>
      <c r="R39" s="183"/>
      <c r="S39" s="158"/>
      <c r="T39" s="158"/>
      <c r="U39" s="299"/>
      <c r="V39" s="300"/>
      <c r="W39" s="300"/>
      <c r="X39" s="300"/>
      <c r="Y39" s="300"/>
      <c r="Z39" s="300"/>
      <c r="AA39" s="300"/>
      <c r="AB39" s="300"/>
      <c r="AC39" s="300"/>
      <c r="AD39" s="300"/>
      <c r="AE39" s="301"/>
    </row>
    <row r="40" spans="1:31" customFormat="1" ht="12.75">
      <c r="A40" s="38"/>
      <c r="B40" s="60" t="s">
        <v>411</v>
      </c>
      <c r="C40" s="39" t="s">
        <v>292</v>
      </c>
      <c r="D40" s="46">
        <f>Z40</f>
        <v>0</v>
      </c>
      <c r="E40" s="46"/>
      <c r="F40" s="252">
        <f>+E40*D40</f>
        <v>0</v>
      </c>
      <c r="G40" s="271">
        <f>'Basis of Estimate'!$G$8</f>
        <v>43617</v>
      </c>
      <c r="H40" s="271">
        <f>'Basis of Estimate'!$E$8</f>
        <v>43800</v>
      </c>
      <c r="I40" s="232">
        <f>VLOOKUP(G40,'Cost Indices'!$R$28:$S$1262,2)</f>
        <v>176.77636123196373</v>
      </c>
      <c r="J40" s="232">
        <f>VLOOKUP(H40,'Cost Indices'!$R$28:$S$1262,2)</f>
        <v>178.55150691465684</v>
      </c>
      <c r="K40" s="233">
        <f>(J40-I40)/I40</f>
        <v>1.0041759375077211E-2</v>
      </c>
      <c r="L40" s="234">
        <f>E40*(1+K40)</f>
        <v>0</v>
      </c>
      <c r="M40" s="235">
        <f>+L40*D40</f>
        <v>0</v>
      </c>
      <c r="N40" s="155">
        <v>0</v>
      </c>
      <c r="O40" s="156">
        <f>M40*N40</f>
        <v>0</v>
      </c>
      <c r="P40" s="154">
        <f>M40+O40</f>
        <v>0</v>
      </c>
      <c r="Q40" s="155">
        <v>0</v>
      </c>
      <c r="R40" s="157">
        <f>P40*Q40</f>
        <v>0</v>
      </c>
      <c r="S40" s="154">
        <f>P40+R40</f>
        <v>0</v>
      </c>
      <c r="T40" s="152"/>
      <c r="U40" s="296"/>
      <c r="V40" s="300"/>
      <c r="W40" s="300"/>
      <c r="X40" s="300"/>
      <c r="Y40" s="300"/>
      <c r="Z40" s="300"/>
      <c r="AA40" s="300"/>
      <c r="AB40" s="300"/>
      <c r="AC40" s="300"/>
      <c r="AD40" s="300"/>
      <c r="AE40" s="301"/>
    </row>
    <row r="41" spans="1:31" customFormat="1" ht="12.75">
      <c r="A41" s="38"/>
      <c r="B41" s="60" t="s">
        <v>411</v>
      </c>
      <c r="C41" s="39" t="s">
        <v>292</v>
      </c>
      <c r="D41" s="46">
        <f>Z41</f>
        <v>0</v>
      </c>
      <c r="E41" s="39"/>
      <c r="F41" s="252">
        <f>+E41*D41</f>
        <v>0</v>
      </c>
      <c r="G41" s="271">
        <f>'Basis of Estimate'!$G$8</f>
        <v>43617</v>
      </c>
      <c r="H41" s="271">
        <f>'Basis of Estimate'!$E$8</f>
        <v>43800</v>
      </c>
      <c r="I41" s="232">
        <f>VLOOKUP(G41,'Cost Indices'!$R$28:$S$1262,2)</f>
        <v>176.77636123196373</v>
      </c>
      <c r="J41" s="232">
        <f>VLOOKUP(H41,'Cost Indices'!$R$28:$S$1262,2)</f>
        <v>178.55150691465684</v>
      </c>
      <c r="K41" s="233">
        <f>(J41-I41)/I41</f>
        <v>1.0041759375077211E-2</v>
      </c>
      <c r="L41" s="234">
        <f>E41*(1+K41)</f>
        <v>0</v>
      </c>
      <c r="M41" s="235">
        <f>+L41*D41</f>
        <v>0</v>
      </c>
      <c r="N41" s="155">
        <v>0</v>
      </c>
      <c r="O41" s="156">
        <f>M41*N41</f>
        <v>0</v>
      </c>
      <c r="P41" s="154">
        <f>M41+O41</f>
        <v>0</v>
      </c>
      <c r="Q41" s="155">
        <v>0</v>
      </c>
      <c r="R41" s="157">
        <f>P41*Q41</f>
        <v>0</v>
      </c>
      <c r="S41" s="154">
        <f>P41+R41</f>
        <v>0</v>
      </c>
      <c r="T41" s="152"/>
      <c r="U41" s="296"/>
      <c r="V41" s="300"/>
      <c r="W41" s="300"/>
      <c r="X41" s="300"/>
      <c r="Y41" s="300"/>
      <c r="Z41" s="300"/>
      <c r="AA41" s="300"/>
      <c r="AB41" s="300"/>
      <c r="AC41" s="300"/>
      <c r="AD41" s="300"/>
      <c r="AE41" s="301"/>
    </row>
    <row r="42" spans="1:31" customFormat="1" ht="15.75">
      <c r="A42" s="81"/>
      <c r="B42" s="59" t="s">
        <v>372</v>
      </c>
      <c r="C42" s="41"/>
      <c r="D42" s="42"/>
      <c r="E42" s="43"/>
      <c r="F42" s="44"/>
      <c r="G42" s="280"/>
      <c r="H42" s="280"/>
      <c r="I42" s="44"/>
      <c r="J42" s="44"/>
      <c r="K42" s="44"/>
      <c r="L42" s="44"/>
      <c r="M42" s="44"/>
      <c r="N42" s="88"/>
      <c r="O42" s="88"/>
      <c r="P42" s="88"/>
      <c r="Q42" s="88"/>
      <c r="R42" s="181"/>
      <c r="S42" s="88"/>
      <c r="T42" s="88"/>
      <c r="U42" s="298"/>
      <c r="V42" s="300"/>
      <c r="W42" s="300"/>
      <c r="X42" s="300"/>
      <c r="Y42" s="300"/>
      <c r="Z42" s="300"/>
      <c r="AA42" s="300"/>
      <c r="AB42" s="300"/>
      <c r="AC42" s="300"/>
      <c r="AD42" s="300"/>
      <c r="AE42" s="301"/>
    </row>
    <row r="43" spans="1:31" customFormat="1" ht="12.75">
      <c r="A43" s="45"/>
      <c r="B43" s="61" t="s">
        <v>412</v>
      </c>
      <c r="C43" s="45" t="s">
        <v>293</v>
      </c>
      <c r="D43" s="46">
        <f>Z43</f>
        <v>0</v>
      </c>
      <c r="E43" s="47"/>
      <c r="F43" s="252">
        <f>+E43*D43</f>
        <v>0</v>
      </c>
      <c r="G43" s="271">
        <f>'Basis of Estimate'!$G$8</f>
        <v>43617</v>
      </c>
      <c r="H43" s="271">
        <f>'Basis of Estimate'!$E$8</f>
        <v>43800</v>
      </c>
      <c r="I43" s="232">
        <f>VLOOKUP(G43,'Cost Indices'!$R$28:$S$1262,2)</f>
        <v>176.77636123196373</v>
      </c>
      <c r="J43" s="232">
        <f>VLOOKUP(H43,'Cost Indices'!$R$28:$S$1262,2)</f>
        <v>178.55150691465684</v>
      </c>
      <c r="K43" s="233">
        <f>(J43-I43)/I43</f>
        <v>1.0041759375077211E-2</v>
      </c>
      <c r="L43" s="234">
        <f>E43*(1+K43)</f>
        <v>0</v>
      </c>
      <c r="M43" s="235">
        <f>+L43*D43</f>
        <v>0</v>
      </c>
      <c r="N43" s="155">
        <v>0</v>
      </c>
      <c r="O43" s="156">
        <f>M43*N43</f>
        <v>0</v>
      </c>
      <c r="P43" s="154">
        <f>M43+O43</f>
        <v>0</v>
      </c>
      <c r="Q43" s="155">
        <v>0</v>
      </c>
      <c r="R43" s="157">
        <f>P43*Q43</f>
        <v>0</v>
      </c>
      <c r="S43" s="154">
        <f>P43+R43</f>
        <v>0</v>
      </c>
      <c r="T43" s="152"/>
      <c r="U43" s="296"/>
      <c r="V43" s="300"/>
      <c r="W43" s="300"/>
      <c r="X43" s="300"/>
      <c r="Y43" s="300"/>
      <c r="Z43" s="300"/>
      <c r="AA43" s="300"/>
      <c r="AB43" s="300"/>
      <c r="AC43" s="300"/>
      <c r="AD43" s="300"/>
      <c r="AE43" s="301"/>
    </row>
    <row r="44" spans="1:31" customFormat="1" ht="15.75">
      <c r="A44" s="81"/>
      <c r="B44" s="71" t="s">
        <v>639</v>
      </c>
      <c r="C44" s="51"/>
      <c r="D44" s="42"/>
      <c r="E44" s="42"/>
      <c r="F44" s="88"/>
      <c r="G44" s="278"/>
      <c r="H44" s="278"/>
      <c r="I44" s="88"/>
      <c r="J44" s="88"/>
      <c r="K44" s="88"/>
      <c r="L44" s="88"/>
      <c r="M44" s="88"/>
      <c r="N44" s="14"/>
      <c r="O44" s="14"/>
      <c r="P44" s="14"/>
      <c r="Q44" s="14"/>
      <c r="R44" s="14"/>
      <c r="S44" s="14"/>
      <c r="T44" s="14"/>
      <c r="U44" s="297"/>
      <c r="V44" s="300"/>
      <c r="W44" s="300"/>
      <c r="X44" s="300"/>
      <c r="Y44" s="300"/>
      <c r="Z44" s="300"/>
      <c r="AA44" s="300"/>
      <c r="AB44" s="300"/>
      <c r="AC44" s="300"/>
      <c r="AD44" s="300"/>
      <c r="AE44" s="301"/>
    </row>
    <row r="45" spans="1:31" customFormat="1" ht="15.75">
      <c r="A45" s="81"/>
      <c r="B45" s="59" t="s">
        <v>373</v>
      </c>
      <c r="C45" s="51"/>
      <c r="D45" s="42"/>
      <c r="E45" s="42"/>
      <c r="F45" s="88"/>
      <c r="G45" s="278"/>
      <c r="H45" s="278"/>
      <c r="I45" s="88"/>
      <c r="J45" s="88"/>
      <c r="K45" s="88"/>
      <c r="L45" s="88"/>
      <c r="M45" s="88"/>
      <c r="N45" s="14"/>
      <c r="O45" s="14"/>
      <c r="P45" s="14"/>
      <c r="Q45" s="14"/>
      <c r="R45" s="14"/>
      <c r="S45" s="14"/>
      <c r="T45" s="14"/>
      <c r="U45" s="297"/>
      <c r="V45" s="300"/>
      <c r="W45" s="300"/>
      <c r="X45" s="300"/>
      <c r="Y45" s="300"/>
      <c r="Z45" s="300"/>
      <c r="AA45" s="300"/>
      <c r="AB45" s="300"/>
      <c r="AC45" s="300"/>
      <c r="AD45" s="300"/>
      <c r="AE45" s="301"/>
    </row>
    <row r="46" spans="1:31" customFormat="1" ht="12.75">
      <c r="A46" s="63"/>
      <c r="B46" s="60" t="s">
        <v>301</v>
      </c>
      <c r="C46" s="51"/>
      <c r="D46" s="42"/>
      <c r="E46" s="42"/>
      <c r="F46" s="88"/>
      <c r="G46" s="278"/>
      <c r="H46" s="278"/>
      <c r="I46" s="88"/>
      <c r="J46" s="88"/>
      <c r="K46" s="88"/>
      <c r="L46" s="88"/>
      <c r="M46" s="88"/>
      <c r="N46" s="14"/>
      <c r="O46" s="14"/>
      <c r="P46" s="14"/>
      <c r="Q46" s="14"/>
      <c r="R46" s="14"/>
      <c r="S46" s="14"/>
      <c r="T46" s="14"/>
      <c r="U46" s="297"/>
      <c r="V46" s="300"/>
      <c r="W46" s="300"/>
      <c r="X46" s="300"/>
      <c r="Y46" s="300"/>
      <c r="Z46" s="300"/>
      <c r="AA46" s="300"/>
      <c r="AB46" s="300"/>
      <c r="AC46" s="300"/>
      <c r="AD46" s="300"/>
      <c r="AE46" s="301"/>
    </row>
    <row r="47" spans="1:31" customFormat="1" ht="12.75">
      <c r="A47" s="120"/>
      <c r="B47" s="60" t="s">
        <v>302</v>
      </c>
      <c r="C47" s="62" t="s">
        <v>344</v>
      </c>
      <c r="D47" s="46">
        <f>Z47</f>
        <v>0</v>
      </c>
      <c r="E47" s="46"/>
      <c r="F47" s="252">
        <f>+E47*D47</f>
        <v>0</v>
      </c>
      <c r="G47" s="271">
        <f>'Basis of Estimate'!$G$8</f>
        <v>43617</v>
      </c>
      <c r="H47" s="271">
        <f>'Basis of Estimate'!$E$8</f>
        <v>43800</v>
      </c>
      <c r="I47" s="232">
        <f>VLOOKUP(G47,'Cost Indices'!$R$28:$S$1262,2)</f>
        <v>176.77636123196373</v>
      </c>
      <c r="J47" s="232">
        <f>VLOOKUP(H47,'Cost Indices'!$R$28:$S$1262,2)</f>
        <v>178.55150691465684</v>
      </c>
      <c r="K47" s="233">
        <f>(J47-I47)/I47</f>
        <v>1.0041759375077211E-2</v>
      </c>
      <c r="L47" s="234">
        <f>E47*(1+K47)</f>
        <v>0</v>
      </c>
      <c r="M47" s="235">
        <f>+L47*D47</f>
        <v>0</v>
      </c>
      <c r="N47" s="155">
        <v>0</v>
      </c>
      <c r="O47" s="156">
        <f>M47*N47</f>
        <v>0</v>
      </c>
      <c r="P47" s="154">
        <f>M47+O47</f>
        <v>0</v>
      </c>
      <c r="Q47" s="155">
        <v>0</v>
      </c>
      <c r="R47" s="157">
        <f>P47*Q47</f>
        <v>0</v>
      </c>
      <c r="S47" s="154">
        <f>P47+R47</f>
        <v>0</v>
      </c>
      <c r="T47" s="152"/>
      <c r="U47" s="296"/>
      <c r="V47" s="300"/>
      <c r="W47" s="300"/>
      <c r="X47" s="300"/>
      <c r="Y47" s="300"/>
      <c r="Z47" s="300"/>
      <c r="AA47" s="300"/>
      <c r="AB47" s="300"/>
      <c r="AC47" s="300"/>
      <c r="AD47" s="300"/>
      <c r="AE47" s="301"/>
    </row>
    <row r="48" spans="1:31" customFormat="1" ht="12.75">
      <c r="A48" s="63"/>
      <c r="B48" s="60" t="s">
        <v>303</v>
      </c>
      <c r="C48" s="51"/>
      <c r="D48" s="42"/>
      <c r="E48" s="42"/>
      <c r="F48" s="88"/>
      <c r="G48" s="278"/>
      <c r="H48" s="278"/>
      <c r="I48" s="88"/>
      <c r="J48" s="88"/>
      <c r="K48" s="88"/>
      <c r="L48" s="88"/>
      <c r="M48" s="88"/>
      <c r="N48" s="14"/>
      <c r="O48" s="14"/>
      <c r="P48" s="14"/>
      <c r="Q48" s="14"/>
      <c r="R48" s="14"/>
      <c r="S48" s="14"/>
      <c r="T48" s="14"/>
      <c r="U48" s="297"/>
      <c r="V48" s="300"/>
      <c r="W48" s="300"/>
      <c r="X48" s="300"/>
      <c r="Y48" s="300"/>
      <c r="Z48" s="300"/>
      <c r="AA48" s="300"/>
      <c r="AB48" s="300"/>
      <c r="AC48" s="300"/>
      <c r="AD48" s="300"/>
      <c r="AE48" s="301"/>
    </row>
    <row r="49" spans="1:31" customFormat="1" ht="12.75">
      <c r="A49" s="120"/>
      <c r="B49" s="60" t="s">
        <v>304</v>
      </c>
      <c r="C49" s="62" t="s">
        <v>344</v>
      </c>
      <c r="D49" s="46">
        <f>Z49</f>
        <v>0</v>
      </c>
      <c r="E49" s="46"/>
      <c r="F49" s="252">
        <f>+E49*D49</f>
        <v>0</v>
      </c>
      <c r="G49" s="271">
        <f>'Basis of Estimate'!$G$8</f>
        <v>43617</v>
      </c>
      <c r="H49" s="271">
        <f>'Basis of Estimate'!$E$8</f>
        <v>43800</v>
      </c>
      <c r="I49" s="232">
        <f>VLOOKUP(G49,'Cost Indices'!$R$28:$S$1262,2)</f>
        <v>176.77636123196373</v>
      </c>
      <c r="J49" s="232">
        <f>VLOOKUP(H49,'Cost Indices'!$R$28:$S$1262,2)</f>
        <v>178.55150691465684</v>
      </c>
      <c r="K49" s="233">
        <f>(J49-I49)/I49</f>
        <v>1.0041759375077211E-2</v>
      </c>
      <c r="L49" s="234">
        <f>E49*(1+K49)</f>
        <v>0</v>
      </c>
      <c r="M49" s="235">
        <f>+L49*D49</f>
        <v>0</v>
      </c>
      <c r="N49" s="155">
        <v>0</v>
      </c>
      <c r="O49" s="156">
        <f>M49*N49</f>
        <v>0</v>
      </c>
      <c r="P49" s="154">
        <f>M49+O49</f>
        <v>0</v>
      </c>
      <c r="Q49" s="155">
        <v>0</v>
      </c>
      <c r="R49" s="157">
        <f>P49*Q49</f>
        <v>0</v>
      </c>
      <c r="S49" s="154">
        <f>P49+R49</f>
        <v>0</v>
      </c>
      <c r="T49" s="152"/>
      <c r="U49" s="296"/>
      <c r="V49" s="300"/>
      <c r="W49" s="300"/>
      <c r="X49" s="300"/>
      <c r="Y49" s="300"/>
      <c r="Z49" s="300"/>
      <c r="AA49" s="300"/>
      <c r="AB49" s="300"/>
      <c r="AC49" s="300"/>
      <c r="AD49" s="300"/>
      <c r="AE49" s="301"/>
    </row>
    <row r="50" spans="1:31" customFormat="1" ht="12.75">
      <c r="A50" s="120"/>
      <c r="B50" s="60" t="s">
        <v>374</v>
      </c>
      <c r="C50" s="62" t="s">
        <v>344</v>
      </c>
      <c r="D50" s="46">
        <f>Z50</f>
        <v>0</v>
      </c>
      <c r="E50" s="46"/>
      <c r="F50" s="252">
        <f>+E50*D50</f>
        <v>0</v>
      </c>
      <c r="G50" s="271">
        <f>'Basis of Estimate'!$G$8</f>
        <v>43617</v>
      </c>
      <c r="H50" s="271">
        <f>'Basis of Estimate'!$E$8</f>
        <v>43800</v>
      </c>
      <c r="I50" s="232">
        <f>VLOOKUP(G50,'Cost Indices'!$R$28:$S$1262,2)</f>
        <v>176.77636123196373</v>
      </c>
      <c r="J50" s="232">
        <f>VLOOKUP(H50,'Cost Indices'!$R$28:$S$1262,2)</f>
        <v>178.55150691465684</v>
      </c>
      <c r="K50" s="233">
        <f>(J50-I50)/I50</f>
        <v>1.0041759375077211E-2</v>
      </c>
      <c r="L50" s="234">
        <f>E50*(1+K50)</f>
        <v>0</v>
      </c>
      <c r="M50" s="235">
        <f>+L50*D50</f>
        <v>0</v>
      </c>
      <c r="N50" s="155">
        <v>0</v>
      </c>
      <c r="O50" s="156">
        <f>M50*N50</f>
        <v>0</v>
      </c>
      <c r="P50" s="154">
        <f>M50+O50</f>
        <v>0</v>
      </c>
      <c r="Q50" s="155">
        <v>0</v>
      </c>
      <c r="R50" s="157">
        <f>P50*Q50</f>
        <v>0</v>
      </c>
      <c r="S50" s="154">
        <f>P50+R50</f>
        <v>0</v>
      </c>
      <c r="T50" s="152"/>
      <c r="U50" s="296"/>
      <c r="V50" s="300"/>
      <c r="W50" s="300"/>
      <c r="X50" s="300"/>
      <c r="Y50" s="300"/>
      <c r="Z50" s="300"/>
      <c r="AA50" s="300"/>
      <c r="AB50" s="300"/>
      <c r="AC50" s="300"/>
      <c r="AD50" s="300"/>
      <c r="AE50" s="301"/>
    </row>
    <row r="51" spans="1:31" s="139" customFormat="1" ht="12.75">
      <c r="A51" s="45"/>
      <c r="B51" s="58"/>
      <c r="C51" s="45"/>
      <c r="D51" s="46"/>
      <c r="E51" s="47"/>
      <c r="F51" s="334"/>
      <c r="G51" s="335"/>
      <c r="H51" s="335"/>
      <c r="I51" s="336"/>
      <c r="J51" s="336"/>
      <c r="K51" s="233"/>
      <c r="L51" s="234"/>
      <c r="M51" s="337"/>
      <c r="N51" s="338"/>
      <c r="O51" s="339"/>
      <c r="P51" s="340"/>
      <c r="Q51" s="338"/>
      <c r="R51" s="341"/>
      <c r="S51" s="340"/>
      <c r="T51" s="317"/>
      <c r="U51" s="317"/>
    </row>
    <row r="52" spans="1:31" ht="15" customHeight="1">
      <c r="A52" s="85">
        <f>A7</f>
        <v>7.1</v>
      </c>
      <c r="B52" s="368" t="s">
        <v>305</v>
      </c>
      <c r="C52" s="759" t="s">
        <v>242</v>
      </c>
      <c r="D52" s="759"/>
      <c r="E52" s="759"/>
      <c r="F52" s="249">
        <f>SUM(F8:F51)</f>
        <v>0</v>
      </c>
      <c r="G52" s="274"/>
      <c r="H52" s="274"/>
      <c r="I52" s="144"/>
      <c r="J52" s="144"/>
      <c r="K52" s="144"/>
      <c r="L52" s="144"/>
      <c r="M52" s="249">
        <f>SUM(M8:M51)</f>
        <v>0</v>
      </c>
      <c r="N52" s="141"/>
      <c r="O52" s="249">
        <f>SUM(O8:O51)</f>
        <v>0</v>
      </c>
      <c r="P52" s="249">
        <f>SUM(P8:P51)</f>
        <v>0</v>
      </c>
      <c r="Q52" s="144"/>
      <c r="R52" s="249">
        <f>SUM(R8:R51)</f>
        <v>0</v>
      </c>
      <c r="S52" s="249">
        <f>SUM(S8:S51)</f>
        <v>0</v>
      </c>
      <c r="T52" s="141"/>
      <c r="U52" s="144"/>
    </row>
    <row r="53" spans="1:31" ht="12.75">
      <c r="A53" s="45"/>
      <c r="B53" s="58"/>
      <c r="C53" s="45"/>
      <c r="D53" s="42"/>
      <c r="E53" s="43"/>
      <c r="F53" s="64"/>
      <c r="G53" s="287"/>
      <c r="H53" s="287"/>
      <c r="I53" s="64"/>
      <c r="J53" s="64"/>
      <c r="K53" s="64"/>
      <c r="L53" s="64"/>
      <c r="M53" s="64"/>
      <c r="N53" s="14"/>
      <c r="O53" s="14"/>
      <c r="P53" s="14"/>
      <c r="Q53" s="14"/>
      <c r="R53" s="14"/>
      <c r="S53" s="14"/>
      <c r="T53" s="14"/>
      <c r="U53" s="14"/>
    </row>
    <row r="54" spans="1:31" ht="15" customHeight="1">
      <c r="A54" s="66">
        <v>7.2</v>
      </c>
      <c r="B54" s="67" t="s">
        <v>723</v>
      </c>
      <c r="C54" s="76"/>
      <c r="D54" s="77"/>
      <c r="E54" s="78"/>
      <c r="F54" s="79"/>
      <c r="G54" s="286"/>
      <c r="H54" s="286"/>
      <c r="I54" s="79"/>
      <c r="J54" s="79"/>
      <c r="K54" s="79"/>
      <c r="L54" s="79"/>
      <c r="M54" s="79"/>
      <c r="N54" s="79"/>
      <c r="O54" s="79"/>
      <c r="P54" s="79"/>
      <c r="Q54" s="79"/>
      <c r="R54" s="79"/>
      <c r="S54" s="79"/>
      <c r="T54" s="79"/>
      <c r="U54" s="79"/>
    </row>
    <row r="55" spans="1:31" ht="15" customHeight="1">
      <c r="A55" s="81"/>
      <c r="B55" s="342" t="s">
        <v>639</v>
      </c>
      <c r="C55" s="343"/>
      <c r="D55" s="42"/>
      <c r="E55" s="43"/>
      <c r="F55" s="44"/>
      <c r="G55" s="280"/>
      <c r="H55" s="280"/>
      <c r="I55" s="44"/>
      <c r="J55" s="44"/>
      <c r="K55" s="44"/>
      <c r="L55" s="44"/>
      <c r="M55" s="44"/>
      <c r="N55" s="14"/>
      <c r="O55" s="14"/>
      <c r="P55" s="14"/>
      <c r="Q55" s="14"/>
      <c r="R55" s="14"/>
      <c r="S55" s="14"/>
      <c r="T55" s="14"/>
      <c r="U55" s="14"/>
    </row>
    <row r="56" spans="1:31" ht="15" customHeight="1">
      <c r="A56" s="48"/>
      <c r="B56" s="361" t="s">
        <v>285</v>
      </c>
      <c r="C56" s="344"/>
      <c r="D56" s="42"/>
      <c r="E56" s="43"/>
      <c r="F56" s="44"/>
      <c r="G56" s="280"/>
      <c r="H56" s="280"/>
      <c r="I56" s="44"/>
      <c r="J56" s="44"/>
      <c r="K56" s="44"/>
      <c r="L56" s="44"/>
      <c r="M56" s="44"/>
      <c r="N56" s="14"/>
      <c r="O56" s="14"/>
      <c r="P56" s="14"/>
      <c r="Q56" s="14"/>
      <c r="R56" s="14"/>
      <c r="S56" s="14"/>
      <c r="T56" s="14"/>
      <c r="U56" s="14"/>
    </row>
    <row r="57" spans="1:31" ht="15" customHeight="1">
      <c r="A57" s="41"/>
      <c r="B57" s="362" t="s">
        <v>153</v>
      </c>
      <c r="C57" s="345"/>
      <c r="D57" s="42"/>
      <c r="E57" s="43"/>
      <c r="F57" s="44"/>
      <c r="G57" s="280"/>
      <c r="H57" s="280"/>
      <c r="I57" s="44"/>
      <c r="J57" s="44"/>
      <c r="K57" s="44"/>
      <c r="L57" s="44"/>
      <c r="M57" s="44"/>
      <c r="N57" s="14"/>
      <c r="O57" s="14"/>
      <c r="P57" s="14"/>
      <c r="Q57" s="14"/>
      <c r="R57" s="14"/>
      <c r="S57" s="14"/>
      <c r="T57" s="14"/>
      <c r="U57" s="14"/>
    </row>
    <row r="58" spans="1:31" ht="25.5">
      <c r="A58" s="41"/>
      <c r="B58" s="347" t="s">
        <v>286</v>
      </c>
      <c r="C58" s="345"/>
      <c r="D58" s="42"/>
      <c r="E58" s="43"/>
      <c r="F58" s="44"/>
      <c r="G58" s="280"/>
      <c r="H58" s="280"/>
      <c r="I58" s="44"/>
      <c r="J58" s="44"/>
      <c r="K58" s="44"/>
      <c r="L58" s="44"/>
      <c r="M58" s="44"/>
      <c r="N58" s="14"/>
      <c r="O58" s="14"/>
      <c r="P58" s="14"/>
      <c r="Q58" s="14"/>
      <c r="R58" s="14"/>
      <c r="S58" s="14"/>
      <c r="T58" s="14"/>
      <c r="U58" s="14"/>
    </row>
    <row r="59" spans="1:31" ht="15" customHeight="1">
      <c r="A59" s="45"/>
      <c r="B59" s="347" t="s">
        <v>154</v>
      </c>
      <c r="C59" s="346" t="s">
        <v>344</v>
      </c>
      <c r="D59" s="39"/>
      <c r="E59" s="40"/>
      <c r="F59" s="253">
        <f>+E59*D59</f>
        <v>0</v>
      </c>
      <c r="G59" s="271">
        <f>'Basis of Estimate'!$G$8</f>
        <v>43617</v>
      </c>
      <c r="H59" s="271">
        <f>'Basis of Estimate'!$E$8</f>
        <v>43800</v>
      </c>
      <c r="I59" s="232">
        <f>VLOOKUP(G59,'Cost Indices'!$R$28:$S$1262,2)</f>
        <v>176.77636123196373</v>
      </c>
      <c r="J59" s="232">
        <f>VLOOKUP(H59,'Cost Indices'!$R$28:$S$1262,2)</f>
        <v>178.55150691465684</v>
      </c>
      <c r="K59" s="233">
        <f>(J59-I59)/I59</f>
        <v>1.0041759375077211E-2</v>
      </c>
      <c r="L59" s="234">
        <f>E59*(1+K59)</f>
        <v>0</v>
      </c>
      <c r="M59" s="235">
        <f>+L59*D59</f>
        <v>0</v>
      </c>
      <c r="N59" s="155">
        <v>0</v>
      </c>
      <c r="O59" s="156">
        <f>M59*N59</f>
        <v>0</v>
      </c>
      <c r="P59" s="154">
        <f>M59+O59</f>
        <v>0</v>
      </c>
      <c r="Q59" s="155">
        <v>0</v>
      </c>
      <c r="R59" s="157">
        <f>P59*Q59</f>
        <v>0</v>
      </c>
      <c r="S59" s="154">
        <f>P59+R59</f>
        <v>0</v>
      </c>
      <c r="T59" s="152"/>
      <c r="U59" s="152"/>
    </row>
    <row r="60" spans="1:31" ht="15" customHeight="1">
      <c r="A60" s="45"/>
      <c r="B60" s="347" t="s">
        <v>289</v>
      </c>
      <c r="C60" s="346" t="s">
        <v>344</v>
      </c>
      <c r="D60" s="39"/>
      <c r="E60" s="40"/>
      <c r="F60" s="253">
        <f>+E60*D60</f>
        <v>0</v>
      </c>
      <c r="G60" s="271">
        <f>'Basis of Estimate'!$G$8</f>
        <v>43617</v>
      </c>
      <c r="H60" s="271">
        <f>'Basis of Estimate'!$E$8</f>
        <v>43800</v>
      </c>
      <c r="I60" s="232">
        <f>VLOOKUP(G60,'Cost Indices'!$R$28:$S$1262,2)</f>
        <v>176.77636123196373</v>
      </c>
      <c r="J60" s="232">
        <f>VLOOKUP(H60,'Cost Indices'!$R$28:$S$1262,2)</f>
        <v>178.55150691465684</v>
      </c>
      <c r="K60" s="233">
        <f>(J60-I60)/I60</f>
        <v>1.0041759375077211E-2</v>
      </c>
      <c r="L60" s="234">
        <f>E60*(1+K60)</f>
        <v>0</v>
      </c>
      <c r="M60" s="235">
        <f>+L60*D60</f>
        <v>0</v>
      </c>
      <c r="N60" s="155">
        <v>0</v>
      </c>
      <c r="O60" s="156">
        <f>M60*N60</f>
        <v>0</v>
      </c>
      <c r="P60" s="154">
        <f>M60+O60</f>
        <v>0</v>
      </c>
      <c r="Q60" s="155">
        <v>0</v>
      </c>
      <c r="R60" s="157">
        <f>P60*Q60</f>
        <v>0</v>
      </c>
      <c r="S60" s="154">
        <f>P60+R60</f>
        <v>0</v>
      </c>
      <c r="T60" s="152"/>
      <c r="U60" s="152"/>
    </row>
    <row r="61" spans="1:31" ht="15" customHeight="1">
      <c r="A61" s="45"/>
      <c r="B61" s="347" t="s">
        <v>182</v>
      </c>
      <c r="C61" s="346" t="s">
        <v>344</v>
      </c>
      <c r="D61" s="39"/>
      <c r="E61" s="40"/>
      <c r="F61" s="253">
        <f>+E61*D61</f>
        <v>0</v>
      </c>
      <c r="G61" s="271">
        <f>'Basis of Estimate'!$G$8</f>
        <v>43617</v>
      </c>
      <c r="H61" s="271">
        <f>'Basis of Estimate'!$E$8</f>
        <v>43800</v>
      </c>
      <c r="I61" s="232">
        <f>VLOOKUP(G61,'Cost Indices'!$R$28:$S$1262,2)</f>
        <v>176.77636123196373</v>
      </c>
      <c r="J61" s="232">
        <f>VLOOKUP(H61,'Cost Indices'!$R$28:$S$1262,2)</f>
        <v>178.55150691465684</v>
      </c>
      <c r="K61" s="233">
        <f>(J61-I61)/I61</f>
        <v>1.0041759375077211E-2</v>
      </c>
      <c r="L61" s="234">
        <f>E61*(1+K61)</f>
        <v>0</v>
      </c>
      <c r="M61" s="235">
        <f>+L61*D61</f>
        <v>0</v>
      </c>
      <c r="N61" s="155">
        <v>0</v>
      </c>
      <c r="O61" s="156">
        <f>M61*N61</f>
        <v>0</v>
      </c>
      <c r="P61" s="154">
        <f>M61+O61</f>
        <v>0</v>
      </c>
      <c r="Q61" s="155">
        <v>0</v>
      </c>
      <c r="R61" s="157">
        <f>P61*Q61</f>
        <v>0</v>
      </c>
      <c r="S61" s="154">
        <f>P61+R61</f>
        <v>0</v>
      </c>
      <c r="T61" s="152"/>
      <c r="U61" s="152"/>
    </row>
    <row r="62" spans="1:31" ht="15" customHeight="1">
      <c r="A62" s="81"/>
      <c r="B62" s="342" t="s">
        <v>183</v>
      </c>
      <c r="C62" s="345"/>
      <c r="D62" s="42"/>
      <c r="E62" s="43"/>
      <c r="F62" s="44"/>
      <c r="G62" s="280"/>
      <c r="H62" s="280"/>
      <c r="I62" s="44"/>
      <c r="J62" s="44"/>
      <c r="K62" s="44"/>
      <c r="L62" s="44"/>
      <c r="M62" s="44"/>
      <c r="N62" s="14"/>
      <c r="O62" s="14"/>
      <c r="P62" s="14"/>
      <c r="Q62" s="14"/>
      <c r="R62" s="14"/>
      <c r="S62" s="14"/>
      <c r="T62" s="14"/>
      <c r="U62" s="14"/>
    </row>
    <row r="63" spans="1:31">
      <c r="A63" s="63"/>
      <c r="B63" s="361" t="s">
        <v>155</v>
      </c>
      <c r="C63" s="345"/>
      <c r="D63" s="42"/>
      <c r="E63" s="43"/>
      <c r="F63" s="44"/>
      <c r="G63" s="280"/>
      <c r="H63" s="280"/>
      <c r="I63" s="44"/>
      <c r="J63" s="44"/>
      <c r="K63" s="44"/>
      <c r="L63" s="44"/>
      <c r="M63" s="44"/>
      <c r="N63" s="14"/>
      <c r="O63" s="14"/>
      <c r="P63" s="14"/>
      <c r="Q63" s="14"/>
      <c r="R63" s="14"/>
      <c r="S63" s="14"/>
      <c r="T63" s="14"/>
      <c r="U63" s="14"/>
    </row>
    <row r="64" spans="1:31" ht="15" customHeight="1">
      <c r="A64" s="81"/>
      <c r="B64" s="362" t="s">
        <v>778</v>
      </c>
      <c r="C64" s="42"/>
      <c r="D64" s="42"/>
      <c r="E64" s="43"/>
      <c r="F64" s="44"/>
      <c r="G64" s="280"/>
      <c r="H64" s="280"/>
      <c r="I64" s="44"/>
      <c r="J64" s="44"/>
      <c r="K64" s="44"/>
      <c r="L64" s="44"/>
      <c r="M64" s="44"/>
      <c r="N64" s="14"/>
      <c r="O64" s="14"/>
      <c r="P64" s="14"/>
      <c r="Q64" s="14"/>
      <c r="R64" s="14"/>
      <c r="S64" s="14"/>
      <c r="T64" s="14"/>
      <c r="U64" s="14"/>
    </row>
    <row r="65" spans="1:21" ht="24.75" customHeight="1">
      <c r="A65" s="45"/>
      <c r="B65" s="349" t="s">
        <v>156</v>
      </c>
      <c r="C65" s="325" t="s">
        <v>344</v>
      </c>
      <c r="D65" s="46"/>
      <c r="E65" s="47"/>
      <c r="F65" s="253">
        <f>+E65*D65</f>
        <v>0</v>
      </c>
      <c r="G65" s="271">
        <f>'Basis of Estimate'!$G$8</f>
        <v>43617</v>
      </c>
      <c r="H65" s="271">
        <f>'Basis of Estimate'!$E$8</f>
        <v>43800</v>
      </c>
      <c r="I65" s="232">
        <f>VLOOKUP(G65,'Cost Indices'!$R$28:$S$1262,2)</f>
        <v>176.77636123196373</v>
      </c>
      <c r="J65" s="232">
        <f>VLOOKUP(H65,'Cost Indices'!$R$28:$S$1262,2)</f>
        <v>178.55150691465684</v>
      </c>
      <c r="K65" s="233">
        <f>(J65-I65)/I65</f>
        <v>1.0041759375077211E-2</v>
      </c>
      <c r="L65" s="234">
        <f>E65*(1+K65)</f>
        <v>0</v>
      </c>
      <c r="M65" s="235">
        <f>+L65*D65</f>
        <v>0</v>
      </c>
      <c r="N65" s="155">
        <v>0</v>
      </c>
      <c r="O65" s="156">
        <f>M65*N65</f>
        <v>0</v>
      </c>
      <c r="P65" s="154">
        <f>M65+O65</f>
        <v>0</v>
      </c>
      <c r="Q65" s="155">
        <v>0</v>
      </c>
      <c r="R65" s="157">
        <f>P65*Q65</f>
        <v>0</v>
      </c>
      <c r="S65" s="154">
        <f>P65+R65</f>
        <v>0</v>
      </c>
      <c r="T65" s="152"/>
      <c r="U65" s="152"/>
    </row>
    <row r="66" spans="1:21" ht="15" customHeight="1">
      <c r="A66" s="45"/>
      <c r="B66" s="349" t="s">
        <v>157</v>
      </c>
      <c r="C66" s="325" t="s">
        <v>344</v>
      </c>
      <c r="D66" s="46"/>
      <c r="E66" s="47"/>
      <c r="F66" s="253">
        <f>+E66*D66</f>
        <v>0</v>
      </c>
      <c r="G66" s="271">
        <f>'Basis of Estimate'!$G$8</f>
        <v>43617</v>
      </c>
      <c r="H66" s="271">
        <f>'Basis of Estimate'!$E$8</f>
        <v>43800</v>
      </c>
      <c r="I66" s="232">
        <f>VLOOKUP(G66,'Cost Indices'!$R$28:$S$1262,2)</f>
        <v>176.77636123196373</v>
      </c>
      <c r="J66" s="232">
        <f>VLOOKUP(H66,'Cost Indices'!$R$28:$S$1262,2)</f>
        <v>178.55150691465684</v>
      </c>
      <c r="K66" s="233">
        <f>(J66-I66)/I66</f>
        <v>1.0041759375077211E-2</v>
      </c>
      <c r="L66" s="234">
        <f>E66*(1+K66)</f>
        <v>0</v>
      </c>
      <c r="M66" s="235">
        <f>+L66*D66</f>
        <v>0</v>
      </c>
      <c r="N66" s="155">
        <v>0</v>
      </c>
      <c r="O66" s="156">
        <f>M66*N66</f>
        <v>0</v>
      </c>
      <c r="P66" s="154">
        <f>M66+O66</f>
        <v>0</v>
      </c>
      <c r="Q66" s="155">
        <v>0</v>
      </c>
      <c r="R66" s="157">
        <f>P66*Q66</f>
        <v>0</v>
      </c>
      <c r="S66" s="154">
        <f>P66+R66</f>
        <v>0</v>
      </c>
      <c r="T66" s="152"/>
      <c r="U66" s="152"/>
    </row>
    <row r="67" spans="1:21" ht="30" customHeight="1">
      <c r="A67" s="345"/>
      <c r="B67" s="361" t="s">
        <v>158</v>
      </c>
      <c r="C67" s="345"/>
      <c r="D67" s="42"/>
      <c r="E67" s="43"/>
      <c r="F67" s="44"/>
      <c r="G67" s="280"/>
      <c r="H67" s="280"/>
      <c r="I67" s="44"/>
      <c r="J67" s="44"/>
      <c r="K67" s="44"/>
      <c r="L67" s="44"/>
      <c r="M67" s="44"/>
      <c r="N67" s="14"/>
      <c r="O67" s="14"/>
      <c r="P67" s="14"/>
      <c r="Q67" s="14"/>
      <c r="R67" s="14"/>
      <c r="S67" s="14"/>
      <c r="T67" s="14"/>
      <c r="U67" s="14"/>
    </row>
    <row r="68" spans="1:21" ht="38.25">
      <c r="A68" s="45"/>
      <c r="B68" s="349" t="s">
        <v>845</v>
      </c>
      <c r="C68" s="325" t="s">
        <v>291</v>
      </c>
      <c r="D68" s="46"/>
      <c r="E68" s="47"/>
      <c r="F68" s="253">
        <f>+E68*D68</f>
        <v>0</v>
      </c>
      <c r="G68" s="271">
        <f>'Basis of Estimate'!$G$8</f>
        <v>43617</v>
      </c>
      <c r="H68" s="271">
        <f>'Basis of Estimate'!$E$8</f>
        <v>43800</v>
      </c>
      <c r="I68" s="232">
        <f>VLOOKUP(G68,'Cost Indices'!$R$28:$S$1262,2)</f>
        <v>176.77636123196373</v>
      </c>
      <c r="J68" s="232">
        <f>VLOOKUP(H68,'Cost Indices'!$R$28:$S$1262,2)</f>
        <v>178.55150691465684</v>
      </c>
      <c r="K68" s="233">
        <f>(J68-I68)/I68</f>
        <v>1.0041759375077211E-2</v>
      </c>
      <c r="L68" s="234">
        <f>E68*(1+K68)</f>
        <v>0</v>
      </c>
      <c r="M68" s="235">
        <f>+L68*D68</f>
        <v>0</v>
      </c>
      <c r="N68" s="155">
        <v>0</v>
      </c>
      <c r="O68" s="156">
        <f>M68*N68</f>
        <v>0</v>
      </c>
      <c r="P68" s="154">
        <f>M68+O68</f>
        <v>0</v>
      </c>
      <c r="Q68" s="155">
        <v>0</v>
      </c>
      <c r="R68" s="157">
        <f>P68*Q68</f>
        <v>0</v>
      </c>
      <c r="S68" s="154">
        <f>P68+R68</f>
        <v>0</v>
      </c>
      <c r="T68" s="152"/>
      <c r="U68" s="152"/>
    </row>
    <row r="69" spans="1:21" ht="15.75">
      <c r="A69" s="81"/>
      <c r="B69" s="342" t="s">
        <v>184</v>
      </c>
      <c r="C69" s="345"/>
      <c r="D69" s="345"/>
      <c r="E69" s="345"/>
      <c r="F69" s="345"/>
      <c r="G69" s="345"/>
      <c r="H69" s="345"/>
      <c r="I69" s="345"/>
      <c r="J69" s="345"/>
      <c r="K69" s="345"/>
      <c r="L69" s="345"/>
      <c r="M69" s="345"/>
      <c r="N69" s="345"/>
      <c r="O69" s="345"/>
      <c r="P69" s="345"/>
      <c r="Q69" s="345"/>
      <c r="R69" s="345"/>
      <c r="S69" s="345"/>
      <c r="T69" s="345"/>
      <c r="U69" s="345"/>
    </row>
    <row r="70" spans="1:21" ht="15.75">
      <c r="A70" s="81"/>
      <c r="B70" s="362" t="s">
        <v>71</v>
      </c>
      <c r="C70" s="345"/>
      <c r="D70" s="42"/>
      <c r="E70" s="43"/>
      <c r="F70" s="44"/>
      <c r="G70" s="280"/>
      <c r="H70" s="280"/>
      <c r="I70" s="44"/>
      <c r="J70" s="44"/>
      <c r="K70" s="44"/>
      <c r="L70" s="44"/>
      <c r="M70" s="44"/>
      <c r="N70" s="14"/>
      <c r="O70" s="14"/>
      <c r="P70" s="14"/>
      <c r="Q70" s="14"/>
      <c r="R70" s="14"/>
      <c r="S70" s="14"/>
      <c r="T70" s="14"/>
      <c r="U70" s="14"/>
    </row>
    <row r="71" spans="1:21" ht="12.75">
      <c r="A71" s="45"/>
      <c r="B71" s="347" t="s">
        <v>72</v>
      </c>
      <c r="C71" s="325" t="s">
        <v>293</v>
      </c>
      <c r="D71" s="46"/>
      <c r="E71" s="47"/>
      <c r="F71" s="253">
        <f>+E71*D71</f>
        <v>0</v>
      </c>
      <c r="G71" s="271">
        <f>'Basis of Estimate'!$G$8</f>
        <v>43617</v>
      </c>
      <c r="H71" s="271">
        <f>'Basis of Estimate'!$E$8</f>
        <v>43800</v>
      </c>
      <c r="I71" s="232">
        <f>VLOOKUP(G71,'Cost Indices'!$R$28:$S$1262,2)</f>
        <v>176.77636123196373</v>
      </c>
      <c r="J71" s="232">
        <f>VLOOKUP(H71,'Cost Indices'!$R$28:$S$1262,2)</f>
        <v>178.55150691465684</v>
      </c>
      <c r="K71" s="233">
        <f>(J71-I71)/I71</f>
        <v>1.0041759375077211E-2</v>
      </c>
      <c r="L71" s="234">
        <f>E71*(1+K71)</f>
        <v>0</v>
      </c>
      <c r="M71" s="235">
        <f>+L71*D71</f>
        <v>0</v>
      </c>
      <c r="N71" s="155">
        <v>0</v>
      </c>
      <c r="O71" s="156">
        <f>M71*N71</f>
        <v>0</v>
      </c>
      <c r="P71" s="154">
        <f>M71+O71</f>
        <v>0</v>
      </c>
      <c r="Q71" s="155">
        <v>0</v>
      </c>
      <c r="R71" s="157">
        <f>P71*Q71</f>
        <v>0</v>
      </c>
      <c r="S71" s="154">
        <f>P71+R71</f>
        <v>0</v>
      </c>
      <c r="T71" s="152"/>
      <c r="U71" s="152"/>
    </row>
    <row r="72" spans="1:21" s="139" customFormat="1" ht="12.75">
      <c r="A72" s="45"/>
      <c r="B72" s="58"/>
      <c r="C72" s="45"/>
      <c r="D72" s="46"/>
      <c r="E72" s="47"/>
      <c r="F72" s="334"/>
      <c r="G72" s="335"/>
      <c r="H72" s="335"/>
      <c r="I72" s="336"/>
      <c r="J72" s="336"/>
      <c r="K72" s="233"/>
      <c r="L72" s="234"/>
      <c r="M72" s="337"/>
      <c r="N72" s="338"/>
      <c r="O72" s="339"/>
      <c r="P72" s="340"/>
      <c r="Q72" s="338"/>
      <c r="R72" s="341"/>
      <c r="S72" s="340"/>
      <c r="T72" s="317"/>
      <c r="U72" s="317"/>
    </row>
    <row r="73" spans="1:21" ht="15" customHeight="1">
      <c r="A73" s="85">
        <f>A54</f>
        <v>7.2</v>
      </c>
      <c r="B73" s="87" t="s">
        <v>723</v>
      </c>
      <c r="C73" s="759" t="s">
        <v>242</v>
      </c>
      <c r="D73" s="759"/>
      <c r="E73" s="759"/>
      <c r="F73" s="249">
        <f>SUM(F54:F71)</f>
        <v>0</v>
      </c>
      <c r="G73" s="274"/>
      <c r="H73" s="274"/>
      <c r="I73" s="144"/>
      <c r="J73" s="144"/>
      <c r="K73" s="144"/>
      <c r="L73" s="144"/>
      <c r="M73" s="249">
        <f>SUM(M54:M71)</f>
        <v>0</v>
      </c>
      <c r="N73" s="141"/>
      <c r="O73" s="249">
        <f>SUM(O54:O71)</f>
        <v>0</v>
      </c>
      <c r="P73" s="249">
        <f>SUM(P54:P71)</f>
        <v>0</v>
      </c>
      <c r="Q73" s="144"/>
      <c r="R73" s="249">
        <f>SUM(R54:R71)</f>
        <v>0</v>
      </c>
      <c r="S73" s="249">
        <f>SUM(S54:S71)</f>
        <v>0</v>
      </c>
      <c r="T73" s="141"/>
      <c r="U73" s="144"/>
    </row>
    <row r="74" spans="1:21" ht="12.75">
      <c r="A74" s="45"/>
      <c r="B74" s="58"/>
      <c r="C74" s="45"/>
      <c r="D74" s="42"/>
      <c r="E74" s="43"/>
      <c r="F74" s="64"/>
      <c r="G74" s="287"/>
      <c r="H74" s="287"/>
      <c r="I74" s="64"/>
      <c r="J74" s="64"/>
      <c r="K74" s="64"/>
      <c r="L74" s="64"/>
      <c r="M74" s="64"/>
      <c r="N74" s="14"/>
      <c r="O74" s="14"/>
      <c r="P74" s="14"/>
      <c r="Q74" s="14"/>
      <c r="R74" s="14"/>
      <c r="S74" s="14"/>
      <c r="T74" s="14"/>
      <c r="U74" s="14"/>
    </row>
    <row r="75" spans="1:21" ht="15" customHeight="1">
      <c r="A75" s="66">
        <v>7.3</v>
      </c>
      <c r="B75" s="67" t="s">
        <v>721</v>
      </c>
      <c r="C75" s="76"/>
      <c r="D75" s="77"/>
      <c r="E75" s="78"/>
      <c r="F75" s="79"/>
      <c r="G75" s="286"/>
      <c r="H75" s="286"/>
      <c r="I75" s="79"/>
      <c r="J75" s="79"/>
      <c r="K75" s="79"/>
      <c r="L75" s="79"/>
      <c r="M75" s="79"/>
      <c r="N75" s="79"/>
      <c r="O75" s="79"/>
      <c r="P75" s="79"/>
      <c r="Q75" s="79"/>
      <c r="R75" s="79"/>
      <c r="S75" s="79"/>
      <c r="T75" s="79"/>
      <c r="U75" s="79"/>
    </row>
    <row r="76" spans="1:21" s="333" customFormat="1" ht="15" customHeight="1">
      <c r="A76" s="82"/>
      <c r="B76" s="71" t="s">
        <v>180</v>
      </c>
      <c r="C76" s="82"/>
      <c r="D76" s="328"/>
      <c r="E76" s="329"/>
      <c r="F76" s="330"/>
      <c r="G76" s="331"/>
      <c r="H76" s="331"/>
      <c r="I76" s="330"/>
      <c r="J76" s="330"/>
      <c r="K76" s="330"/>
      <c r="L76" s="330"/>
      <c r="M76" s="330"/>
      <c r="N76" s="332"/>
      <c r="O76" s="332"/>
      <c r="P76" s="332"/>
      <c r="Q76" s="332"/>
      <c r="R76" s="332"/>
      <c r="S76" s="332"/>
      <c r="T76" s="332"/>
      <c r="U76" s="332"/>
    </row>
    <row r="77" spans="1:21" ht="15" customHeight="1">
      <c r="A77" s="48"/>
      <c r="B77" s="363" t="s">
        <v>72</v>
      </c>
      <c r="C77" s="48"/>
      <c r="D77" s="42"/>
      <c r="E77" s="43"/>
      <c r="F77" s="44"/>
      <c r="G77" s="280"/>
      <c r="H77" s="280"/>
      <c r="I77" s="44"/>
      <c r="J77" s="44"/>
      <c r="K77" s="44"/>
      <c r="L77" s="44"/>
      <c r="M77" s="44"/>
      <c r="N77" s="14"/>
      <c r="O77" s="14"/>
      <c r="P77" s="14"/>
      <c r="Q77" s="14"/>
      <c r="R77" s="14"/>
      <c r="S77" s="14"/>
      <c r="T77" s="14"/>
      <c r="U77" s="14"/>
    </row>
    <row r="78" spans="1:21" ht="15" customHeight="1">
      <c r="A78" s="48"/>
      <c r="B78" s="364" t="s">
        <v>375</v>
      </c>
      <c r="C78" s="48"/>
      <c r="D78" s="42"/>
      <c r="E78" s="43"/>
      <c r="F78" s="44"/>
      <c r="G78" s="280"/>
      <c r="H78" s="280"/>
      <c r="I78" s="44"/>
      <c r="J78" s="44"/>
      <c r="K78" s="44"/>
      <c r="L78" s="44"/>
      <c r="M78" s="44"/>
      <c r="N78" s="14"/>
      <c r="O78" s="14"/>
      <c r="P78" s="14"/>
      <c r="Q78" s="14"/>
      <c r="R78" s="14"/>
      <c r="S78" s="14"/>
      <c r="T78" s="14"/>
      <c r="U78" s="14"/>
    </row>
    <row r="79" spans="1:21" ht="12.75" customHeight="1">
      <c r="A79" s="45"/>
      <c r="B79" s="58" t="s">
        <v>73</v>
      </c>
      <c r="C79" s="83" t="s">
        <v>293</v>
      </c>
      <c r="D79" s="46"/>
      <c r="E79" s="47"/>
      <c r="F79" s="253">
        <f>+E79*D79</f>
        <v>0</v>
      </c>
      <c r="G79" s="271">
        <f>'Basis of Estimate'!$G$8</f>
        <v>43617</v>
      </c>
      <c r="H79" s="271">
        <f>'Basis of Estimate'!$E$8</f>
        <v>43800</v>
      </c>
      <c r="I79" s="232">
        <f>VLOOKUP(G79,'Cost Indices'!$R$28:$S$1262,2)</f>
        <v>176.77636123196373</v>
      </c>
      <c r="J79" s="232">
        <f>VLOOKUP(H79,'Cost Indices'!$R$28:$S$1262,2)</f>
        <v>178.55150691465684</v>
      </c>
      <c r="K79" s="233">
        <f>(J79-I79)/I79</f>
        <v>1.0041759375077211E-2</v>
      </c>
      <c r="L79" s="234">
        <f>E79*(1+K79)</f>
        <v>0</v>
      </c>
      <c r="M79" s="235">
        <f>+L79*D79</f>
        <v>0</v>
      </c>
      <c r="N79" s="155">
        <v>0</v>
      </c>
      <c r="O79" s="156">
        <f>M79*N79</f>
        <v>0</v>
      </c>
      <c r="P79" s="154">
        <f>M79+O79</f>
        <v>0</v>
      </c>
      <c r="Q79" s="155">
        <v>0</v>
      </c>
      <c r="R79" s="157">
        <f>P79*Q79</f>
        <v>0</v>
      </c>
      <c r="S79" s="154">
        <f>P79+R79</f>
        <v>0</v>
      </c>
      <c r="T79" s="152"/>
      <c r="U79" s="152"/>
    </row>
    <row r="80" spans="1:21" ht="12.75">
      <c r="A80" s="45"/>
      <c r="B80" s="58" t="s">
        <v>82</v>
      </c>
      <c r="C80" s="325" t="s">
        <v>293</v>
      </c>
      <c r="D80" s="46"/>
      <c r="E80" s="47"/>
      <c r="F80" s="253">
        <f>+E80*D80</f>
        <v>0</v>
      </c>
      <c r="G80" s="271">
        <f>'Basis of Estimate'!$G$8</f>
        <v>43617</v>
      </c>
      <c r="H80" s="271">
        <f>'Basis of Estimate'!$E$8</f>
        <v>43800</v>
      </c>
      <c r="I80" s="232">
        <f>VLOOKUP(G80,'Cost Indices'!$R$28:$S$1262,2)</f>
        <v>176.77636123196373</v>
      </c>
      <c r="J80" s="232">
        <f>VLOOKUP(H80,'Cost Indices'!$R$28:$S$1262,2)</f>
        <v>178.55150691465684</v>
      </c>
      <c r="K80" s="233">
        <f>(J80-I80)/I80</f>
        <v>1.0041759375077211E-2</v>
      </c>
      <c r="L80" s="234">
        <f>E80*(1+K80)</f>
        <v>0</v>
      </c>
      <c r="M80" s="235">
        <f>+L80*D80</f>
        <v>0</v>
      </c>
      <c r="N80" s="155">
        <v>0</v>
      </c>
      <c r="O80" s="156">
        <f>M80*N80</f>
        <v>0</v>
      </c>
      <c r="P80" s="154">
        <f>M80+O80</f>
        <v>0</v>
      </c>
      <c r="Q80" s="155">
        <v>0</v>
      </c>
      <c r="R80" s="157">
        <f>P80*Q80</f>
        <v>0</v>
      </c>
      <c r="S80" s="154">
        <f>P80+R80</f>
        <v>0</v>
      </c>
      <c r="T80" s="152"/>
      <c r="U80" s="152"/>
    </row>
    <row r="81" spans="1:21" ht="15" customHeight="1">
      <c r="A81" s="82"/>
      <c r="B81" s="71" t="s">
        <v>243</v>
      </c>
      <c r="C81" s="41"/>
      <c r="D81" s="42"/>
      <c r="E81" s="43"/>
      <c r="F81" s="44"/>
      <c r="G81" s="280"/>
      <c r="H81" s="280"/>
      <c r="I81" s="44"/>
      <c r="J81" s="44"/>
      <c r="K81" s="44"/>
      <c r="L81" s="44"/>
      <c r="M81" s="44"/>
      <c r="N81" s="14"/>
      <c r="O81" s="14"/>
      <c r="P81" s="14"/>
      <c r="Q81" s="14"/>
      <c r="R81" s="14"/>
      <c r="S81" s="14"/>
      <c r="T81" s="14"/>
      <c r="U81" s="14"/>
    </row>
    <row r="82" spans="1:21" ht="15.75">
      <c r="A82" s="82"/>
      <c r="B82" s="363" t="s">
        <v>641</v>
      </c>
      <c r="C82" s="41"/>
      <c r="D82" s="42"/>
      <c r="E82" s="43"/>
      <c r="F82" s="44"/>
      <c r="G82" s="280"/>
      <c r="H82" s="280"/>
      <c r="I82" s="44"/>
      <c r="J82" s="44"/>
      <c r="K82" s="44"/>
      <c r="L82" s="44"/>
      <c r="M82" s="44"/>
      <c r="N82" s="14"/>
      <c r="O82" s="14"/>
      <c r="P82" s="14"/>
      <c r="Q82" s="14"/>
      <c r="R82" s="14"/>
      <c r="S82" s="14"/>
      <c r="T82" s="14"/>
      <c r="U82" s="14"/>
    </row>
    <row r="83" spans="1:21" ht="15.75">
      <c r="A83" s="82"/>
      <c r="B83" s="364" t="s">
        <v>74</v>
      </c>
      <c r="C83" s="41"/>
      <c r="D83" s="42"/>
      <c r="E83" s="43"/>
      <c r="F83" s="44"/>
      <c r="G83" s="280"/>
      <c r="H83" s="280"/>
      <c r="I83" s="44"/>
      <c r="J83" s="44"/>
      <c r="K83" s="44"/>
      <c r="L83" s="44"/>
      <c r="M83" s="44"/>
      <c r="N83" s="14"/>
      <c r="O83" s="14"/>
      <c r="P83" s="14"/>
      <c r="Q83" s="14"/>
      <c r="R83" s="14"/>
      <c r="S83" s="14"/>
      <c r="T83" s="14"/>
      <c r="U83" s="14"/>
    </row>
    <row r="84" spans="1:21" ht="15.75">
      <c r="A84" s="82"/>
      <c r="B84" s="58" t="s">
        <v>75</v>
      </c>
      <c r="C84" s="41"/>
      <c r="D84" s="42"/>
      <c r="E84" s="43"/>
      <c r="F84" s="44"/>
      <c r="G84" s="370"/>
      <c r="H84" s="370"/>
      <c r="I84" s="44"/>
      <c r="J84" s="44"/>
      <c r="K84" s="44"/>
      <c r="L84" s="44"/>
      <c r="M84" s="44"/>
      <c r="N84" s="14"/>
      <c r="O84" s="14"/>
      <c r="P84" s="14"/>
      <c r="Q84" s="14"/>
      <c r="R84" s="14"/>
      <c r="S84" s="14"/>
      <c r="T84" s="14"/>
      <c r="U84" s="14"/>
    </row>
    <row r="85" spans="1:21" ht="12.75">
      <c r="A85" s="45"/>
      <c r="B85" s="371" t="s">
        <v>76</v>
      </c>
      <c r="C85" s="45" t="s">
        <v>292</v>
      </c>
      <c r="D85" s="46"/>
      <c r="E85" s="47"/>
      <c r="F85" s="253">
        <f>+E85*D85</f>
        <v>0</v>
      </c>
      <c r="G85" s="271">
        <f>'Basis of Estimate'!$G$8</f>
        <v>43617</v>
      </c>
      <c r="H85" s="271">
        <f>'Basis of Estimate'!$E$8</f>
        <v>43800</v>
      </c>
      <c r="I85" s="232">
        <f>VLOOKUP(G85,'Cost Indices'!$R$28:$S$1262,2)</f>
        <v>176.77636123196373</v>
      </c>
      <c r="J85" s="232">
        <f>VLOOKUP(H85,'Cost Indices'!$R$28:$S$1262,2)</f>
        <v>178.55150691465684</v>
      </c>
      <c r="K85" s="233">
        <f>(J85-I85)/I85</f>
        <v>1.0041759375077211E-2</v>
      </c>
      <c r="L85" s="234">
        <f>E85*(1+K85)</f>
        <v>0</v>
      </c>
      <c r="M85" s="235">
        <f>+L85*D85</f>
        <v>0</v>
      </c>
      <c r="N85" s="155">
        <v>0</v>
      </c>
      <c r="O85" s="156">
        <f>M85*N85</f>
        <v>0</v>
      </c>
      <c r="P85" s="154">
        <f>M85+O85</f>
        <v>0</v>
      </c>
      <c r="Q85" s="155">
        <v>0</v>
      </c>
      <c r="R85" s="157">
        <f>P85*Q85</f>
        <v>0</v>
      </c>
      <c r="S85" s="154">
        <f>P85+R85</f>
        <v>0</v>
      </c>
      <c r="T85" s="152"/>
      <c r="U85" s="152"/>
    </row>
    <row r="86" spans="1:21" ht="12.75">
      <c r="A86" s="45"/>
      <c r="B86" s="371" t="s">
        <v>76</v>
      </c>
      <c r="C86" s="45" t="s">
        <v>292</v>
      </c>
      <c r="D86" s="46"/>
      <c r="E86" s="47"/>
      <c r="F86" s="253">
        <f>+E86*D86</f>
        <v>0</v>
      </c>
      <c r="G86" s="271">
        <f>'Basis of Estimate'!$G$8</f>
        <v>43617</v>
      </c>
      <c r="H86" s="271">
        <f>'Basis of Estimate'!$E$8</f>
        <v>43800</v>
      </c>
      <c r="I86" s="232">
        <f>VLOOKUP(G86,'Cost Indices'!$R$28:$S$1262,2)</f>
        <v>176.77636123196373</v>
      </c>
      <c r="J86" s="232">
        <f>VLOOKUP(H86,'Cost Indices'!$R$28:$S$1262,2)</f>
        <v>178.55150691465684</v>
      </c>
      <c r="K86" s="233">
        <f>(J86-I86)/I86</f>
        <v>1.0041759375077211E-2</v>
      </c>
      <c r="L86" s="234">
        <f>E86*(1+K86)</f>
        <v>0</v>
      </c>
      <c r="M86" s="235">
        <f>+L86*D86</f>
        <v>0</v>
      </c>
      <c r="N86" s="155">
        <v>0</v>
      </c>
      <c r="O86" s="156">
        <f>M86*N86</f>
        <v>0</v>
      </c>
      <c r="P86" s="154">
        <f>M86+O86</f>
        <v>0</v>
      </c>
      <c r="Q86" s="155">
        <v>0</v>
      </c>
      <c r="R86" s="157">
        <f>P86*Q86</f>
        <v>0</v>
      </c>
      <c r="S86" s="154">
        <f>P86+R86</f>
        <v>0</v>
      </c>
      <c r="T86" s="152"/>
      <c r="U86" s="152"/>
    </row>
    <row r="87" spans="1:21" ht="12.75">
      <c r="A87" s="45"/>
      <c r="B87" s="58" t="s">
        <v>77</v>
      </c>
      <c r="C87" s="45" t="s">
        <v>293</v>
      </c>
      <c r="D87" s="46"/>
      <c r="E87" s="47"/>
      <c r="F87" s="253">
        <f>+E87*D87</f>
        <v>0</v>
      </c>
      <c r="G87" s="271">
        <f>'Basis of Estimate'!$G$8</f>
        <v>43617</v>
      </c>
      <c r="H87" s="271">
        <f>'Basis of Estimate'!$E$8</f>
        <v>43800</v>
      </c>
      <c r="I87" s="232">
        <f>VLOOKUP(G87,'Cost Indices'!$R$28:$S$1262,2)</f>
        <v>176.77636123196373</v>
      </c>
      <c r="J87" s="232">
        <f>VLOOKUP(H87,'Cost Indices'!$R$28:$S$1262,2)</f>
        <v>178.55150691465684</v>
      </c>
      <c r="K87" s="233">
        <f>(J87-I87)/I87</f>
        <v>1.0041759375077211E-2</v>
      </c>
      <c r="L87" s="234">
        <f>E87*(1+K87)</f>
        <v>0</v>
      </c>
      <c r="M87" s="235">
        <f>+L87*D87</f>
        <v>0</v>
      </c>
      <c r="N87" s="155">
        <v>0</v>
      </c>
      <c r="O87" s="156">
        <f>M87*N87</f>
        <v>0</v>
      </c>
      <c r="P87" s="154">
        <f>M87+O87</f>
        <v>0</v>
      </c>
      <c r="Q87" s="155">
        <v>0</v>
      </c>
      <c r="R87" s="157">
        <f>P87*Q87</f>
        <v>0</v>
      </c>
      <c r="S87" s="154">
        <f>P87+R87</f>
        <v>0</v>
      </c>
      <c r="T87" s="152"/>
      <c r="U87" s="152"/>
    </row>
    <row r="88" spans="1:21" ht="15.75">
      <c r="A88" s="82"/>
      <c r="B88" s="364" t="s">
        <v>74</v>
      </c>
      <c r="C88" s="41"/>
      <c r="D88" s="42"/>
      <c r="E88" s="43"/>
      <c r="F88" s="44"/>
      <c r="G88" s="280"/>
      <c r="H88" s="280"/>
      <c r="I88" s="44"/>
      <c r="J88" s="44"/>
      <c r="K88" s="44"/>
      <c r="L88" s="44"/>
      <c r="M88" s="44"/>
      <c r="N88" s="14"/>
      <c r="O88" s="14"/>
      <c r="P88" s="14"/>
      <c r="Q88" s="14"/>
      <c r="R88" s="14"/>
      <c r="S88" s="14"/>
      <c r="T88" s="14"/>
      <c r="U88" s="14"/>
    </row>
    <row r="89" spans="1:21" ht="15.75">
      <c r="A89" s="82"/>
      <c r="B89" s="58" t="s">
        <v>78</v>
      </c>
      <c r="C89" s="41"/>
      <c r="D89" s="42"/>
      <c r="E89" s="43"/>
      <c r="F89" s="44"/>
      <c r="G89" s="370"/>
      <c r="H89" s="370"/>
      <c r="I89" s="44"/>
      <c r="J89" s="44"/>
      <c r="K89" s="44"/>
      <c r="L89" s="44"/>
      <c r="M89" s="44"/>
      <c r="N89" s="14"/>
      <c r="O89" s="14"/>
      <c r="P89" s="14"/>
      <c r="Q89" s="14"/>
      <c r="R89" s="14"/>
      <c r="S89" s="14"/>
      <c r="T89" s="14"/>
      <c r="U89" s="14"/>
    </row>
    <row r="90" spans="1:21" ht="12.75">
      <c r="A90" s="45"/>
      <c r="B90" s="371" t="s">
        <v>79</v>
      </c>
      <c r="C90" s="45" t="s">
        <v>292</v>
      </c>
      <c r="D90" s="46"/>
      <c r="E90" s="47"/>
      <c r="F90" s="253">
        <f>+E90*D90</f>
        <v>0</v>
      </c>
      <c r="G90" s="271">
        <f>'Basis of Estimate'!$G$8</f>
        <v>43617</v>
      </c>
      <c r="H90" s="271">
        <f>'Basis of Estimate'!$E$8</f>
        <v>43800</v>
      </c>
      <c r="I90" s="232">
        <f>VLOOKUP(G90,'Cost Indices'!$R$28:$S$1262,2)</f>
        <v>176.77636123196373</v>
      </c>
      <c r="J90" s="232">
        <f>VLOOKUP(H90,'Cost Indices'!$R$28:$S$1262,2)</f>
        <v>178.55150691465684</v>
      </c>
      <c r="K90" s="233">
        <f>(J90-I90)/I90</f>
        <v>1.0041759375077211E-2</v>
      </c>
      <c r="L90" s="234">
        <f>E90*(1+K90)</f>
        <v>0</v>
      </c>
      <c r="M90" s="235">
        <f>+L90*D90</f>
        <v>0</v>
      </c>
      <c r="N90" s="155">
        <v>0</v>
      </c>
      <c r="O90" s="156">
        <f>M90*N90</f>
        <v>0</v>
      </c>
      <c r="P90" s="154">
        <f>M90+O90</f>
        <v>0</v>
      </c>
      <c r="Q90" s="155">
        <v>0</v>
      </c>
      <c r="R90" s="157">
        <f>P90*Q90</f>
        <v>0</v>
      </c>
      <c r="S90" s="154">
        <f>P90+R90</f>
        <v>0</v>
      </c>
      <c r="T90" s="152"/>
      <c r="U90" s="152"/>
    </row>
    <row r="91" spans="1:21" ht="12.75">
      <c r="A91" s="45"/>
      <c r="B91" s="371" t="s">
        <v>79</v>
      </c>
      <c r="C91" s="45" t="s">
        <v>292</v>
      </c>
      <c r="D91" s="46"/>
      <c r="E91" s="47"/>
      <c r="F91" s="253">
        <f>+E91*D91</f>
        <v>0</v>
      </c>
      <c r="G91" s="271">
        <f>'Basis of Estimate'!$G$8</f>
        <v>43617</v>
      </c>
      <c r="H91" s="271">
        <f>'Basis of Estimate'!$E$8</f>
        <v>43800</v>
      </c>
      <c r="I91" s="232">
        <f>VLOOKUP(G91,'Cost Indices'!$R$28:$S$1262,2)</f>
        <v>176.77636123196373</v>
      </c>
      <c r="J91" s="232">
        <f>VLOOKUP(H91,'Cost Indices'!$R$28:$S$1262,2)</f>
        <v>178.55150691465684</v>
      </c>
      <c r="K91" s="233">
        <f>(J91-I91)/I91</f>
        <v>1.0041759375077211E-2</v>
      </c>
      <c r="L91" s="234">
        <f>E91*(1+K91)</f>
        <v>0</v>
      </c>
      <c r="M91" s="235">
        <f>+L91*D91</f>
        <v>0</v>
      </c>
      <c r="N91" s="155">
        <v>0</v>
      </c>
      <c r="O91" s="156">
        <f>M91*N91</f>
        <v>0</v>
      </c>
      <c r="P91" s="154">
        <f>M91+O91</f>
        <v>0</v>
      </c>
      <c r="Q91" s="155">
        <v>0</v>
      </c>
      <c r="R91" s="157">
        <f>P91*Q91</f>
        <v>0</v>
      </c>
      <c r="S91" s="154">
        <f>P91+R91</f>
        <v>0</v>
      </c>
      <c r="T91" s="152"/>
      <c r="U91" s="152"/>
    </row>
    <row r="92" spans="1:21" ht="25.5">
      <c r="A92" s="45"/>
      <c r="B92" s="58" t="s">
        <v>80</v>
      </c>
      <c r="C92" s="45" t="s">
        <v>293</v>
      </c>
      <c r="D92" s="46"/>
      <c r="E92" s="47"/>
      <c r="F92" s="253">
        <f>+E92*D92</f>
        <v>0</v>
      </c>
      <c r="G92" s="271">
        <f>'Basis of Estimate'!$G$8</f>
        <v>43617</v>
      </c>
      <c r="H92" s="271">
        <f>'Basis of Estimate'!$E$8</f>
        <v>43800</v>
      </c>
      <c r="I92" s="232">
        <f>VLOOKUP(G92,'Cost Indices'!$R$28:$S$1262,2)</f>
        <v>176.77636123196373</v>
      </c>
      <c r="J92" s="232">
        <f>VLOOKUP(H92,'Cost Indices'!$R$28:$S$1262,2)</f>
        <v>178.55150691465684</v>
      </c>
      <c r="K92" s="233">
        <f>(J92-I92)/I92</f>
        <v>1.0041759375077211E-2</v>
      </c>
      <c r="L92" s="234">
        <f>E92*(1+K92)</f>
        <v>0</v>
      </c>
      <c r="M92" s="235">
        <f>+L92*D92</f>
        <v>0</v>
      </c>
      <c r="N92" s="155">
        <v>0</v>
      </c>
      <c r="O92" s="156">
        <f>M92*N92</f>
        <v>0</v>
      </c>
      <c r="P92" s="154">
        <f>M92+O92</f>
        <v>0</v>
      </c>
      <c r="Q92" s="155">
        <v>0</v>
      </c>
      <c r="R92" s="157">
        <f>P92*Q92</f>
        <v>0</v>
      </c>
      <c r="S92" s="154">
        <f>P92+R92</f>
        <v>0</v>
      </c>
      <c r="T92" s="152"/>
      <c r="U92" s="152"/>
    </row>
    <row r="93" spans="1:21" ht="15.75">
      <c r="A93" s="82"/>
      <c r="B93" s="364" t="s">
        <v>74</v>
      </c>
      <c r="C93" s="41"/>
      <c r="D93" s="42"/>
      <c r="E93" s="43"/>
      <c r="F93" s="44"/>
      <c r="G93" s="280"/>
      <c r="H93" s="280"/>
      <c r="I93" s="44"/>
      <c r="J93" s="44"/>
      <c r="K93" s="44"/>
      <c r="L93" s="44"/>
      <c r="M93" s="44"/>
      <c r="N93" s="14"/>
      <c r="O93" s="14"/>
      <c r="P93" s="14"/>
      <c r="Q93" s="14"/>
      <c r="R93" s="14"/>
      <c r="S93" s="14"/>
      <c r="T93" s="14"/>
      <c r="U93" s="14"/>
    </row>
    <row r="94" spans="1:21" ht="26.25">
      <c r="A94" s="82"/>
      <c r="B94" s="58" t="s">
        <v>81</v>
      </c>
      <c r="C94" s="41"/>
      <c r="D94" s="42"/>
      <c r="E94" s="43"/>
      <c r="F94" s="44"/>
      <c r="G94" s="370"/>
      <c r="H94" s="370"/>
      <c r="I94" s="44"/>
      <c r="J94" s="44"/>
      <c r="K94" s="44"/>
      <c r="L94" s="44"/>
      <c r="M94" s="44"/>
      <c r="N94" s="14"/>
      <c r="O94" s="14"/>
      <c r="P94" s="14"/>
      <c r="Q94" s="14"/>
      <c r="R94" s="14"/>
      <c r="S94" s="14"/>
      <c r="T94" s="14"/>
      <c r="U94" s="14"/>
    </row>
    <row r="95" spans="1:21" ht="12.75">
      <c r="A95" s="45"/>
      <c r="B95" s="371" t="s">
        <v>76</v>
      </c>
      <c r="C95" s="45" t="s">
        <v>292</v>
      </c>
      <c r="D95" s="46"/>
      <c r="E95" s="47"/>
      <c r="F95" s="253">
        <f>+E95*D95</f>
        <v>0</v>
      </c>
      <c r="G95" s="271">
        <f>'Basis of Estimate'!$G$8</f>
        <v>43617</v>
      </c>
      <c r="H95" s="271">
        <f>'Basis of Estimate'!$E$8</f>
        <v>43800</v>
      </c>
      <c r="I95" s="232">
        <f>VLOOKUP(G95,'Cost Indices'!$R$28:$S$1262,2)</f>
        <v>176.77636123196373</v>
      </c>
      <c r="J95" s="232">
        <f>VLOOKUP(H95,'Cost Indices'!$R$28:$S$1262,2)</f>
        <v>178.55150691465684</v>
      </c>
      <c r="K95" s="233">
        <f>(J95-I95)/I95</f>
        <v>1.0041759375077211E-2</v>
      </c>
      <c r="L95" s="234">
        <f>E95*(1+K95)</f>
        <v>0</v>
      </c>
      <c r="M95" s="235">
        <f>+L95*D95</f>
        <v>0</v>
      </c>
      <c r="N95" s="155">
        <v>0</v>
      </c>
      <c r="O95" s="156">
        <f>M95*N95</f>
        <v>0</v>
      </c>
      <c r="P95" s="154">
        <f>M95+O95</f>
        <v>0</v>
      </c>
      <c r="Q95" s="155">
        <v>0</v>
      </c>
      <c r="R95" s="157">
        <f>P95*Q95</f>
        <v>0</v>
      </c>
      <c r="S95" s="154">
        <f>P95+R95</f>
        <v>0</v>
      </c>
      <c r="T95" s="152"/>
      <c r="U95" s="152"/>
    </row>
    <row r="96" spans="1:21" ht="12.75">
      <c r="A96" s="45"/>
      <c r="B96" s="371" t="s">
        <v>76</v>
      </c>
      <c r="C96" s="45" t="s">
        <v>292</v>
      </c>
      <c r="D96" s="46"/>
      <c r="E96" s="47"/>
      <c r="F96" s="253">
        <f>+E96*D96</f>
        <v>0</v>
      </c>
      <c r="G96" s="271">
        <f>'Basis of Estimate'!$G$8</f>
        <v>43617</v>
      </c>
      <c r="H96" s="271">
        <f>'Basis of Estimate'!$E$8</f>
        <v>43800</v>
      </c>
      <c r="I96" s="232">
        <f>VLOOKUP(G96,'Cost Indices'!$R$28:$S$1262,2)</f>
        <v>176.77636123196373</v>
      </c>
      <c r="J96" s="232">
        <f>VLOOKUP(H96,'Cost Indices'!$R$28:$S$1262,2)</f>
        <v>178.55150691465684</v>
      </c>
      <c r="K96" s="233">
        <f>(J96-I96)/I96</f>
        <v>1.0041759375077211E-2</v>
      </c>
      <c r="L96" s="234">
        <f>E96*(1+K96)</f>
        <v>0</v>
      </c>
      <c r="M96" s="235">
        <f>+L96*D96</f>
        <v>0</v>
      </c>
      <c r="N96" s="155">
        <v>0</v>
      </c>
      <c r="O96" s="156">
        <f>M96*N96</f>
        <v>0</v>
      </c>
      <c r="P96" s="154">
        <f>M96+O96</f>
        <v>0</v>
      </c>
      <c r="Q96" s="155">
        <v>0</v>
      </c>
      <c r="R96" s="157">
        <f>P96*Q96</f>
        <v>0</v>
      </c>
      <c r="S96" s="154">
        <f>P96+R96</f>
        <v>0</v>
      </c>
      <c r="T96" s="152"/>
      <c r="U96" s="152"/>
    </row>
    <row r="97" spans="1:21" ht="15" customHeight="1">
      <c r="A97" s="48"/>
      <c r="B97" s="363" t="s">
        <v>298</v>
      </c>
      <c r="C97" s="48"/>
      <c r="D97" s="42"/>
      <c r="E97" s="43"/>
      <c r="F97" s="44"/>
      <c r="G97" s="280"/>
      <c r="H97" s="280"/>
      <c r="I97" s="44"/>
      <c r="J97" s="44"/>
      <c r="K97" s="44"/>
      <c r="L97" s="44"/>
      <c r="M97" s="44"/>
      <c r="N97" s="14"/>
      <c r="O97" s="14"/>
      <c r="P97" s="14"/>
      <c r="Q97" s="14"/>
      <c r="R97" s="14"/>
      <c r="S97" s="14"/>
      <c r="T97" s="14"/>
      <c r="U97" s="14"/>
    </row>
    <row r="98" spans="1:21" ht="15" customHeight="1">
      <c r="A98" s="41"/>
      <c r="B98" s="364" t="s">
        <v>83</v>
      </c>
      <c r="C98" s="41"/>
      <c r="D98" s="42"/>
      <c r="E98" s="43"/>
      <c r="F98" s="44"/>
      <c r="G98" s="280"/>
      <c r="H98" s="280"/>
      <c r="I98" s="44"/>
      <c r="J98" s="44"/>
      <c r="K98" s="44"/>
      <c r="L98" s="44"/>
      <c r="M98" s="44"/>
      <c r="N98" s="14"/>
      <c r="O98" s="14"/>
      <c r="P98" s="14"/>
      <c r="Q98" s="14"/>
      <c r="R98" s="14"/>
      <c r="S98" s="14"/>
      <c r="T98" s="14"/>
      <c r="U98" s="14"/>
    </row>
    <row r="99" spans="1:21" ht="14.25" customHeight="1">
      <c r="A99" s="45"/>
      <c r="B99" s="60" t="s">
        <v>91</v>
      </c>
      <c r="C99" s="83" t="s">
        <v>293</v>
      </c>
      <c r="D99" s="46"/>
      <c r="E99" s="47"/>
      <c r="F99" s="253">
        <f>+E99*D99</f>
        <v>0</v>
      </c>
      <c r="G99" s="271">
        <f>'Basis of Estimate'!$G$8</f>
        <v>43617</v>
      </c>
      <c r="H99" s="271">
        <f>'Basis of Estimate'!$E$8</f>
        <v>43800</v>
      </c>
      <c r="I99" s="232">
        <f>VLOOKUP(G99,'Cost Indices'!$R$28:$S$1262,2)</f>
        <v>176.77636123196373</v>
      </c>
      <c r="J99" s="232">
        <f>VLOOKUP(H99,'Cost Indices'!$R$28:$S$1262,2)</f>
        <v>178.55150691465684</v>
      </c>
      <c r="K99" s="233">
        <f>(J99-I99)/I99</f>
        <v>1.0041759375077211E-2</v>
      </c>
      <c r="L99" s="234">
        <f>E99*(1+K99)</f>
        <v>0</v>
      </c>
      <c r="M99" s="235">
        <f>+L99*D99</f>
        <v>0</v>
      </c>
      <c r="N99" s="155">
        <v>0</v>
      </c>
      <c r="O99" s="156">
        <f>M99*N99</f>
        <v>0</v>
      </c>
      <c r="P99" s="154">
        <f>M99+O99</f>
        <v>0</v>
      </c>
      <c r="Q99" s="155">
        <v>0</v>
      </c>
      <c r="R99" s="157">
        <f>P99*Q99</f>
        <v>0</v>
      </c>
      <c r="S99" s="154">
        <f>P99+R99</f>
        <v>0</v>
      </c>
      <c r="T99" s="152"/>
      <c r="U99" s="152"/>
    </row>
    <row r="100" spans="1:21" ht="14.25" customHeight="1">
      <c r="A100" s="45"/>
      <c r="B100" s="60" t="s">
        <v>92</v>
      </c>
      <c r="C100" s="83" t="s">
        <v>293</v>
      </c>
      <c r="D100" s="46"/>
      <c r="E100" s="47"/>
      <c r="F100" s="253">
        <f>+E100*D100</f>
        <v>0</v>
      </c>
      <c r="G100" s="271">
        <f>'Basis of Estimate'!$G$8</f>
        <v>43617</v>
      </c>
      <c r="H100" s="271">
        <f>'Basis of Estimate'!$E$8</f>
        <v>43800</v>
      </c>
      <c r="I100" s="232">
        <f>VLOOKUP(G100,'Cost Indices'!$R$28:$S$1262,2)</f>
        <v>176.77636123196373</v>
      </c>
      <c r="J100" s="232">
        <f>VLOOKUP(H100,'Cost Indices'!$R$28:$S$1262,2)</f>
        <v>178.55150691465684</v>
      </c>
      <c r="K100" s="233">
        <f>(J100-I100)/I100</f>
        <v>1.0041759375077211E-2</v>
      </c>
      <c r="L100" s="234">
        <f>E100*(1+K100)</f>
        <v>0</v>
      </c>
      <c r="M100" s="235">
        <f>+L100*D100</f>
        <v>0</v>
      </c>
      <c r="N100" s="155">
        <v>0</v>
      </c>
      <c r="O100" s="156">
        <f>M100*N100</f>
        <v>0</v>
      </c>
      <c r="P100" s="154">
        <f>M100+O100</f>
        <v>0</v>
      </c>
      <c r="Q100" s="155">
        <v>0</v>
      </c>
      <c r="R100" s="157">
        <f>P100*Q100</f>
        <v>0</v>
      </c>
      <c r="S100" s="154">
        <f>P100+R100</f>
        <v>0</v>
      </c>
      <c r="T100" s="152"/>
      <c r="U100" s="152"/>
    </row>
    <row r="101" spans="1:21" ht="14.25" customHeight="1">
      <c r="A101" s="45"/>
      <c r="B101" s="60" t="s">
        <v>90</v>
      </c>
      <c r="C101" s="83" t="s">
        <v>293</v>
      </c>
      <c r="D101" s="46"/>
      <c r="E101" s="47"/>
      <c r="F101" s="253">
        <f>+E101*D101</f>
        <v>0</v>
      </c>
      <c r="G101" s="271">
        <f>'Basis of Estimate'!$G$8</f>
        <v>43617</v>
      </c>
      <c r="H101" s="271">
        <f>'Basis of Estimate'!$E$8</f>
        <v>43800</v>
      </c>
      <c r="I101" s="232">
        <f>VLOOKUP(G101,'Cost Indices'!$R$28:$S$1262,2)</f>
        <v>176.77636123196373</v>
      </c>
      <c r="J101" s="232">
        <f>VLOOKUP(H101,'Cost Indices'!$R$28:$S$1262,2)</f>
        <v>178.55150691465684</v>
      </c>
      <c r="K101" s="233">
        <f>(J101-I101)/I101</f>
        <v>1.0041759375077211E-2</v>
      </c>
      <c r="L101" s="234">
        <f>E101*(1+K101)</f>
        <v>0</v>
      </c>
      <c r="M101" s="235">
        <f>+L101*D101</f>
        <v>0</v>
      </c>
      <c r="N101" s="155">
        <v>0</v>
      </c>
      <c r="O101" s="156">
        <f>M101*N101</f>
        <v>0</v>
      </c>
      <c r="P101" s="154">
        <f>M101+O101</f>
        <v>0</v>
      </c>
      <c r="Q101" s="155">
        <v>0</v>
      </c>
      <c r="R101" s="157">
        <f>P101*Q101</f>
        <v>0</v>
      </c>
      <c r="S101" s="154">
        <f>P101+R101</f>
        <v>0</v>
      </c>
      <c r="T101" s="152"/>
      <c r="U101" s="152"/>
    </row>
    <row r="102" spans="1:21" ht="14.25" customHeight="1">
      <c r="A102" s="45"/>
      <c r="B102" s="60" t="s">
        <v>16</v>
      </c>
      <c r="C102" s="83" t="s">
        <v>293</v>
      </c>
      <c r="D102" s="46"/>
      <c r="E102" s="47"/>
      <c r="F102" s="253">
        <f>+E102*D102</f>
        <v>0</v>
      </c>
      <c r="G102" s="271">
        <f>'Basis of Estimate'!$G$8</f>
        <v>43617</v>
      </c>
      <c r="H102" s="271">
        <f>'Basis of Estimate'!$E$8</f>
        <v>43800</v>
      </c>
      <c r="I102" s="232">
        <f>VLOOKUP(G102,'Cost Indices'!$R$28:$S$1262,2)</f>
        <v>176.77636123196373</v>
      </c>
      <c r="J102" s="232">
        <f>VLOOKUP(H102,'Cost Indices'!$R$28:$S$1262,2)</f>
        <v>178.55150691465684</v>
      </c>
      <c r="K102" s="233">
        <f>(J102-I102)/I102</f>
        <v>1.0041759375077211E-2</v>
      </c>
      <c r="L102" s="234">
        <f>E102*(1+K102)</f>
        <v>0</v>
      </c>
      <c r="M102" s="235">
        <f>+L102*D102</f>
        <v>0</v>
      </c>
      <c r="N102" s="155">
        <v>0</v>
      </c>
      <c r="O102" s="156">
        <f>M102*N102</f>
        <v>0</v>
      </c>
      <c r="P102" s="154">
        <f>M102+O102</f>
        <v>0</v>
      </c>
      <c r="Q102" s="155">
        <v>0</v>
      </c>
      <c r="R102" s="157">
        <f>P102*Q102</f>
        <v>0</v>
      </c>
      <c r="S102" s="154">
        <f>P102+R102</f>
        <v>0</v>
      </c>
      <c r="T102" s="152"/>
      <c r="U102" s="152"/>
    </row>
    <row r="103" spans="1:21" ht="14.25" customHeight="1">
      <c r="A103" s="41"/>
      <c r="B103" s="363" t="s">
        <v>414</v>
      </c>
      <c r="C103" s="41"/>
      <c r="D103" s="42"/>
      <c r="E103" s="43"/>
      <c r="F103" s="44"/>
      <c r="G103" s="280"/>
      <c r="H103" s="280"/>
      <c r="I103" s="44"/>
      <c r="J103" s="44"/>
      <c r="K103" s="44"/>
      <c r="L103" s="44"/>
      <c r="M103" s="44"/>
      <c r="N103" s="14"/>
      <c r="O103" s="14"/>
      <c r="P103" s="14"/>
      <c r="Q103" s="14"/>
      <c r="R103" s="14"/>
      <c r="S103" s="14"/>
      <c r="T103" s="14"/>
      <c r="U103" s="14"/>
    </row>
    <row r="104" spans="1:21" ht="12.75">
      <c r="A104" s="45"/>
      <c r="B104" s="61" t="s">
        <v>85</v>
      </c>
      <c r="C104" s="45" t="s">
        <v>293</v>
      </c>
      <c r="D104" s="46"/>
      <c r="E104" s="47"/>
      <c r="F104" s="253">
        <f>+E104*D104</f>
        <v>0</v>
      </c>
      <c r="G104" s="271">
        <f>'Basis of Estimate'!$G$8</f>
        <v>43617</v>
      </c>
      <c r="H104" s="271">
        <f>'Basis of Estimate'!$E$8</f>
        <v>43800</v>
      </c>
      <c r="I104" s="232">
        <f>VLOOKUP(G104,'Cost Indices'!$R$28:$S$1262,2)</f>
        <v>176.77636123196373</v>
      </c>
      <c r="J104" s="232">
        <f>VLOOKUP(H104,'Cost Indices'!$R$28:$S$1262,2)</f>
        <v>178.55150691465684</v>
      </c>
      <c r="K104" s="233">
        <f>(J104-I104)/I104</f>
        <v>1.0041759375077211E-2</v>
      </c>
      <c r="L104" s="234">
        <f>E104*(1+K104)</f>
        <v>0</v>
      </c>
      <c r="M104" s="235">
        <f>+L104*D104</f>
        <v>0</v>
      </c>
      <c r="N104" s="155">
        <v>0</v>
      </c>
      <c r="O104" s="156">
        <f>M104*N104</f>
        <v>0</v>
      </c>
      <c r="P104" s="154">
        <f>M104+O104</f>
        <v>0</v>
      </c>
      <c r="Q104" s="155">
        <v>0</v>
      </c>
      <c r="R104" s="157">
        <f>P104*Q104</f>
        <v>0</v>
      </c>
      <c r="S104" s="154">
        <f>P104+R104</f>
        <v>0</v>
      </c>
      <c r="T104" s="152"/>
      <c r="U104" s="152"/>
    </row>
    <row r="105" spans="1:21" ht="12.75">
      <c r="A105" s="45"/>
      <c r="B105" s="61" t="s">
        <v>84</v>
      </c>
      <c r="C105" s="45" t="s">
        <v>293</v>
      </c>
      <c r="D105" s="46"/>
      <c r="E105" s="47"/>
      <c r="F105" s="253">
        <f>+E105*D105</f>
        <v>0</v>
      </c>
      <c r="G105" s="271">
        <f>'Basis of Estimate'!$G$8</f>
        <v>43617</v>
      </c>
      <c r="H105" s="271">
        <f>'Basis of Estimate'!$E$8</f>
        <v>43800</v>
      </c>
      <c r="I105" s="232">
        <f>VLOOKUP(G105,'Cost Indices'!$R$28:$S$1262,2)</f>
        <v>176.77636123196373</v>
      </c>
      <c r="J105" s="232">
        <f>VLOOKUP(H105,'Cost Indices'!$R$28:$S$1262,2)</f>
        <v>178.55150691465684</v>
      </c>
      <c r="K105" s="233">
        <f>(J105-I105)/I105</f>
        <v>1.0041759375077211E-2</v>
      </c>
      <c r="L105" s="234">
        <f>E105*(1+K105)</f>
        <v>0</v>
      </c>
      <c r="M105" s="235">
        <f>+L105*D105</f>
        <v>0</v>
      </c>
      <c r="N105" s="155">
        <v>0</v>
      </c>
      <c r="O105" s="156">
        <f>M105*N105</f>
        <v>0</v>
      </c>
      <c r="P105" s="154">
        <f>M105+O105</f>
        <v>0</v>
      </c>
      <c r="Q105" s="155">
        <v>0</v>
      </c>
      <c r="R105" s="157">
        <f>P105*Q105</f>
        <v>0</v>
      </c>
      <c r="S105" s="154">
        <f>P105+R105</f>
        <v>0</v>
      </c>
      <c r="T105" s="152"/>
      <c r="U105" s="152"/>
    </row>
    <row r="106" spans="1:21" ht="14.25" customHeight="1">
      <c r="A106" s="41"/>
      <c r="B106" s="363" t="s">
        <v>89</v>
      </c>
      <c r="C106" s="41"/>
      <c r="D106" s="42"/>
      <c r="E106" s="43"/>
      <c r="F106" s="44"/>
      <c r="G106" s="280"/>
      <c r="H106" s="280"/>
      <c r="I106" s="44"/>
      <c r="J106" s="44"/>
      <c r="K106" s="44"/>
      <c r="L106" s="44"/>
      <c r="M106" s="44"/>
      <c r="N106" s="14"/>
      <c r="O106" s="14"/>
      <c r="P106" s="14"/>
      <c r="Q106" s="14"/>
      <c r="R106" s="14"/>
      <c r="S106" s="14"/>
      <c r="T106" s="14"/>
      <c r="U106" s="14"/>
    </row>
    <row r="107" spans="1:21" ht="14.25" customHeight="1">
      <c r="A107" s="41"/>
      <c r="B107" s="364" t="s">
        <v>83</v>
      </c>
      <c r="C107" s="41"/>
      <c r="D107" s="42"/>
      <c r="E107" s="43"/>
      <c r="F107" s="44"/>
      <c r="G107" s="370"/>
      <c r="H107" s="370"/>
      <c r="I107" s="44"/>
      <c r="J107" s="44"/>
      <c r="K107" s="44"/>
      <c r="L107" s="44"/>
      <c r="M107" s="44"/>
      <c r="N107" s="14"/>
      <c r="O107" s="14"/>
      <c r="P107" s="14"/>
      <c r="Q107" s="14"/>
      <c r="R107" s="14"/>
      <c r="S107" s="14"/>
      <c r="T107" s="14"/>
      <c r="U107" s="14"/>
    </row>
    <row r="108" spans="1:21" ht="12.75">
      <c r="A108" s="45"/>
      <c r="B108" s="61" t="s">
        <v>93</v>
      </c>
      <c r="C108" s="45" t="s">
        <v>293</v>
      </c>
      <c r="D108" s="46"/>
      <c r="E108" s="47"/>
      <c r="F108" s="253">
        <f>+E108*D108</f>
        <v>0</v>
      </c>
      <c r="G108" s="271">
        <f>'Basis of Estimate'!$G$8</f>
        <v>43617</v>
      </c>
      <c r="H108" s="271">
        <f>'Basis of Estimate'!$E$8</f>
        <v>43800</v>
      </c>
      <c r="I108" s="232">
        <f>VLOOKUP(G108,'Cost Indices'!$R$28:$S$1262,2)</f>
        <v>176.77636123196373</v>
      </c>
      <c r="J108" s="232">
        <f>VLOOKUP(H108,'Cost Indices'!$R$28:$S$1262,2)</f>
        <v>178.55150691465684</v>
      </c>
      <c r="K108" s="233">
        <f>(J108-I108)/I108</f>
        <v>1.0041759375077211E-2</v>
      </c>
      <c r="L108" s="234">
        <f>E108*(1+K108)</f>
        <v>0</v>
      </c>
      <c r="M108" s="235">
        <f>+L108*D108</f>
        <v>0</v>
      </c>
      <c r="N108" s="155">
        <v>0</v>
      </c>
      <c r="O108" s="156">
        <f>M108*N108</f>
        <v>0</v>
      </c>
      <c r="P108" s="154">
        <f>M108+O108</f>
        <v>0</v>
      </c>
      <c r="Q108" s="155">
        <v>0</v>
      </c>
      <c r="R108" s="157">
        <f>P108*Q108</f>
        <v>0</v>
      </c>
      <c r="S108" s="154">
        <f>P108+R108</f>
        <v>0</v>
      </c>
      <c r="T108" s="152"/>
      <c r="U108" s="152"/>
    </row>
    <row r="109" spans="1:21" ht="14.25" customHeight="1">
      <c r="A109" s="41"/>
      <c r="B109" s="363" t="s">
        <v>297</v>
      </c>
      <c r="C109" s="41"/>
      <c r="D109" s="42"/>
      <c r="E109" s="43"/>
      <c r="F109" s="44"/>
      <c r="G109" s="280"/>
      <c r="H109" s="280"/>
      <c r="I109" s="44"/>
      <c r="J109" s="44"/>
      <c r="K109" s="44"/>
      <c r="L109" s="44"/>
      <c r="M109" s="44"/>
      <c r="N109" s="14"/>
      <c r="O109" s="14"/>
      <c r="P109" s="14"/>
      <c r="Q109" s="14"/>
      <c r="R109" s="14"/>
      <c r="S109" s="14"/>
      <c r="T109" s="14"/>
      <c r="U109" s="14"/>
    </row>
    <row r="110" spans="1:21" ht="12.75">
      <c r="A110" s="45"/>
      <c r="B110" s="61" t="s">
        <v>94</v>
      </c>
      <c r="C110" s="45" t="s">
        <v>290</v>
      </c>
      <c r="D110" s="39"/>
      <c r="E110" s="36"/>
      <c r="F110" s="22">
        <f>+E110*D110</f>
        <v>0</v>
      </c>
      <c r="G110" s="271">
        <f>'Basis of Estimate'!$G$8</f>
        <v>43617</v>
      </c>
      <c r="H110" s="271">
        <f>'Basis of Estimate'!$E$8</f>
        <v>43800</v>
      </c>
      <c r="I110" s="232">
        <f>VLOOKUP(G110,'Cost Indices'!$R$28:$S$1262,2)</f>
        <v>176.77636123196373</v>
      </c>
      <c r="J110" s="232">
        <f>VLOOKUP(H110,'Cost Indices'!$R$28:$S$1262,2)</f>
        <v>178.55150691465684</v>
      </c>
      <c r="K110" s="233">
        <f>(J110-I110)/I110</f>
        <v>1.0041759375077211E-2</v>
      </c>
      <c r="L110" s="234">
        <f>E110*(1+K110)</f>
        <v>0</v>
      </c>
      <c r="M110" s="235">
        <f>+L110*D110</f>
        <v>0</v>
      </c>
      <c r="N110" s="155">
        <v>0</v>
      </c>
      <c r="O110" s="156">
        <f>M110*N110</f>
        <v>0</v>
      </c>
      <c r="P110" s="154">
        <f>M110+O110</f>
        <v>0</v>
      </c>
      <c r="Q110" s="155">
        <v>0</v>
      </c>
      <c r="R110" s="157">
        <f>P110*Q110</f>
        <v>0</v>
      </c>
      <c r="S110" s="154">
        <f>P110+R110</f>
        <v>0</v>
      </c>
      <c r="T110" s="152"/>
      <c r="U110" s="152"/>
    </row>
    <row r="111" spans="1:21" ht="25.5">
      <c r="A111" s="45"/>
      <c r="B111" s="61" t="s">
        <v>86</v>
      </c>
      <c r="C111" s="45" t="s">
        <v>290</v>
      </c>
      <c r="D111" s="39"/>
      <c r="E111" s="36"/>
      <c r="F111" s="22">
        <f>+E111*D111</f>
        <v>0</v>
      </c>
      <c r="G111" s="271">
        <f>'Basis of Estimate'!$G$8</f>
        <v>43617</v>
      </c>
      <c r="H111" s="271">
        <f>'Basis of Estimate'!$E$8</f>
        <v>43800</v>
      </c>
      <c r="I111" s="232">
        <f>VLOOKUP(G111,'Cost Indices'!$R$28:$S$1262,2)</f>
        <v>176.77636123196373</v>
      </c>
      <c r="J111" s="232">
        <f>VLOOKUP(H111,'Cost Indices'!$R$28:$S$1262,2)</f>
        <v>178.55150691465684</v>
      </c>
      <c r="K111" s="233">
        <f>(J111-I111)/I111</f>
        <v>1.0041759375077211E-2</v>
      </c>
      <c r="L111" s="234">
        <f>E111*(1+K111)</f>
        <v>0</v>
      </c>
      <c r="M111" s="235">
        <f>+L111*D111</f>
        <v>0</v>
      </c>
      <c r="N111" s="155">
        <v>0</v>
      </c>
      <c r="O111" s="156">
        <f>M111*N111</f>
        <v>0</v>
      </c>
      <c r="P111" s="154">
        <f>M111+O111</f>
        <v>0</v>
      </c>
      <c r="Q111" s="155">
        <v>0</v>
      </c>
      <c r="R111" s="157">
        <f>P111*Q111</f>
        <v>0</v>
      </c>
      <c r="S111" s="154">
        <f>P111+R111</f>
        <v>0</v>
      </c>
      <c r="T111" s="152"/>
      <c r="U111" s="152"/>
    </row>
    <row r="112" spans="1:21" ht="12.75">
      <c r="A112" s="45"/>
      <c r="B112" s="61" t="s">
        <v>87</v>
      </c>
      <c r="C112" s="45" t="s">
        <v>290</v>
      </c>
      <c r="D112" s="39"/>
      <c r="E112" s="36"/>
      <c r="F112" s="22">
        <f>+E112*D112</f>
        <v>0</v>
      </c>
      <c r="G112" s="271">
        <f>'Basis of Estimate'!$G$8</f>
        <v>43617</v>
      </c>
      <c r="H112" s="271">
        <f>'Basis of Estimate'!$E$8</f>
        <v>43800</v>
      </c>
      <c r="I112" s="232">
        <f>VLOOKUP(G112,'Cost Indices'!$R$28:$S$1262,2)</f>
        <v>176.77636123196373</v>
      </c>
      <c r="J112" s="232">
        <f>VLOOKUP(H112,'Cost Indices'!$R$28:$S$1262,2)</f>
        <v>178.55150691465684</v>
      </c>
      <c r="K112" s="233">
        <f>(J112-I112)/I112</f>
        <v>1.0041759375077211E-2</v>
      </c>
      <c r="L112" s="234">
        <f>E112*(1+K112)</f>
        <v>0</v>
      </c>
      <c r="M112" s="235">
        <f>+L112*D112</f>
        <v>0</v>
      </c>
      <c r="N112" s="155">
        <v>0</v>
      </c>
      <c r="O112" s="156">
        <f>M112*N112</f>
        <v>0</v>
      </c>
      <c r="P112" s="154">
        <f>M112+O112</f>
        <v>0</v>
      </c>
      <c r="Q112" s="155">
        <v>0</v>
      </c>
      <c r="R112" s="157">
        <f>P112*Q112</f>
        <v>0</v>
      </c>
      <c r="S112" s="154">
        <f>P112+R112</f>
        <v>0</v>
      </c>
      <c r="T112" s="152"/>
      <c r="U112" s="152"/>
    </row>
    <row r="113" spans="1:21" ht="15" customHeight="1">
      <c r="A113" s="45"/>
      <c r="B113" s="61"/>
      <c r="C113" s="45"/>
      <c r="D113" s="46"/>
      <c r="E113" s="47"/>
      <c r="F113" s="253"/>
      <c r="G113" s="271"/>
      <c r="H113" s="271"/>
      <c r="I113" s="232"/>
      <c r="J113" s="232"/>
      <c r="K113" s="233"/>
      <c r="L113" s="234"/>
      <c r="M113" s="235"/>
      <c r="N113" s="155"/>
      <c r="O113" s="156"/>
      <c r="P113" s="154"/>
      <c r="Q113" s="155"/>
      <c r="R113" s="157"/>
      <c r="S113" s="154"/>
      <c r="T113" s="152"/>
      <c r="U113" s="152"/>
    </row>
    <row r="114" spans="1:21" ht="15" customHeight="1">
      <c r="A114" s="85">
        <f>A75</f>
        <v>7.3</v>
      </c>
      <c r="B114" s="87" t="str">
        <f>+B75</f>
        <v>MECHANICAL WORKS</v>
      </c>
      <c r="C114" s="759" t="s">
        <v>242</v>
      </c>
      <c r="D114" s="759"/>
      <c r="E114" s="759"/>
      <c r="F114" s="249">
        <f>SUM(F75:F113)</f>
        <v>0</v>
      </c>
      <c r="G114" s="274"/>
      <c r="H114" s="274"/>
      <c r="I114" s="144"/>
      <c r="J114" s="144"/>
      <c r="K114" s="144"/>
      <c r="L114" s="144"/>
      <c r="M114" s="249">
        <f>SUM(M75:M113)</f>
        <v>0</v>
      </c>
      <c r="N114" s="141"/>
      <c r="O114" s="249">
        <f>SUM(O75:O113)</f>
        <v>0</v>
      </c>
      <c r="P114" s="249">
        <f>SUM(P75:P113)</f>
        <v>0</v>
      </c>
      <c r="Q114" s="144"/>
      <c r="R114" s="249">
        <f>SUM(R75:R113)</f>
        <v>0</v>
      </c>
      <c r="S114" s="249">
        <f>SUM(S75:S113)</f>
        <v>0</v>
      </c>
      <c r="T114" s="141"/>
      <c r="U114" s="144"/>
    </row>
    <row r="115" spans="1:21" s="139" customFormat="1" ht="15" customHeight="1">
      <c r="A115" s="138"/>
      <c r="B115" s="365"/>
      <c r="C115" s="75"/>
      <c r="D115" s="75"/>
      <c r="E115" s="75"/>
      <c r="F115" s="16"/>
      <c r="G115" s="270"/>
      <c r="H115" s="270"/>
      <c r="I115" s="16"/>
      <c r="J115" s="16"/>
      <c r="K115" s="16"/>
      <c r="L115" s="16"/>
      <c r="M115" s="16"/>
      <c r="N115" s="16"/>
      <c r="O115" s="16"/>
      <c r="P115" s="16"/>
      <c r="Q115" s="16"/>
      <c r="R115" s="16"/>
      <c r="S115" s="16"/>
      <c r="T115" s="16"/>
      <c r="U115" s="16"/>
    </row>
    <row r="116" spans="1:21" ht="15.75">
      <c r="A116" s="66">
        <v>7.4</v>
      </c>
      <c r="B116" s="67" t="s">
        <v>722</v>
      </c>
      <c r="C116" s="76"/>
      <c r="D116" s="77"/>
      <c r="E116" s="78"/>
      <c r="F116" s="79"/>
      <c r="G116" s="286"/>
      <c r="H116" s="286"/>
      <c r="I116" s="79"/>
      <c r="J116" s="79"/>
      <c r="K116" s="79"/>
      <c r="L116" s="79"/>
      <c r="M116" s="79"/>
      <c r="N116" s="79"/>
      <c r="O116" s="79"/>
      <c r="P116" s="79"/>
      <c r="Q116" s="79"/>
      <c r="R116" s="79"/>
      <c r="S116" s="79"/>
      <c r="T116" s="79"/>
      <c r="U116" s="79"/>
    </row>
    <row r="117" spans="1:21" s="139" customFormat="1" ht="15" customHeight="1">
      <c r="A117" s="324"/>
      <c r="B117" s="342" t="s">
        <v>51</v>
      </c>
      <c r="C117" s="320"/>
      <c r="D117" s="321"/>
      <c r="E117" s="322"/>
      <c r="F117" s="323"/>
      <c r="G117" s="280"/>
      <c r="H117" s="280"/>
      <c r="I117" s="44"/>
      <c r="J117" s="44"/>
      <c r="K117" s="44"/>
      <c r="L117" s="44"/>
      <c r="M117" s="44"/>
      <c r="N117" s="14"/>
      <c r="O117" s="14"/>
      <c r="P117" s="14"/>
      <c r="Q117" s="14"/>
      <c r="R117" s="14"/>
      <c r="S117" s="14"/>
      <c r="T117" s="14"/>
      <c r="U117" s="14"/>
    </row>
    <row r="118" spans="1:21" s="139" customFormat="1" ht="15" customHeight="1">
      <c r="A118" s="318"/>
      <c r="B118" s="303" t="s">
        <v>52</v>
      </c>
      <c r="C118" s="45" t="s">
        <v>293</v>
      </c>
      <c r="D118" s="46"/>
      <c r="E118" s="319"/>
      <c r="F118" s="252">
        <f t="shared" ref="F118:F123" si="0">D118*E118</f>
        <v>0</v>
      </c>
      <c r="G118" s="271">
        <f>'Basis of Estimate'!$G$8</f>
        <v>43617</v>
      </c>
      <c r="H118" s="271">
        <f>'Basis of Estimate'!$E$8</f>
        <v>43800</v>
      </c>
      <c r="I118" s="232">
        <f>VLOOKUP(G118,'Cost Indices'!$R$28:$S$1262,2)</f>
        <v>176.77636123196373</v>
      </c>
      <c r="J118" s="232">
        <f>VLOOKUP(H118,'Cost Indices'!$R$28:$S$1262,2)</f>
        <v>178.55150691465684</v>
      </c>
      <c r="K118" s="233">
        <f t="shared" ref="K118:K123" si="1">(J118-I118)/I118</f>
        <v>1.0041759375077211E-2</v>
      </c>
      <c r="L118" s="234">
        <f t="shared" ref="L118:L123" si="2">E118*(1+K118)</f>
        <v>0</v>
      </c>
      <c r="M118" s="235">
        <f t="shared" ref="M118:M123" si="3">+L118*D118</f>
        <v>0</v>
      </c>
      <c r="N118" s="155">
        <v>0</v>
      </c>
      <c r="O118" s="156">
        <f t="shared" ref="O118:O123" si="4">M118*N118</f>
        <v>0</v>
      </c>
      <c r="P118" s="154">
        <f t="shared" ref="P118:P123" si="5">M118+O118</f>
        <v>0</v>
      </c>
      <c r="Q118" s="155">
        <v>0</v>
      </c>
      <c r="R118" s="157">
        <f t="shared" ref="R118:R123" si="6">P118*Q118</f>
        <v>0</v>
      </c>
      <c r="S118" s="154">
        <f t="shared" ref="S118:S123" si="7">P118+R118</f>
        <v>0</v>
      </c>
      <c r="T118" s="152"/>
      <c r="U118" s="152"/>
    </row>
    <row r="119" spans="1:21" s="139" customFormat="1" ht="15" customHeight="1">
      <c r="A119" s="318"/>
      <c r="B119" s="303" t="s">
        <v>53</v>
      </c>
      <c r="C119" s="45" t="s">
        <v>293</v>
      </c>
      <c r="D119" s="46"/>
      <c r="E119" s="319"/>
      <c r="F119" s="252">
        <f t="shared" si="0"/>
        <v>0</v>
      </c>
      <c r="G119" s="271">
        <f>'Basis of Estimate'!$G$8</f>
        <v>43617</v>
      </c>
      <c r="H119" s="271">
        <f>'Basis of Estimate'!$E$8</f>
        <v>43800</v>
      </c>
      <c r="I119" s="232">
        <f>VLOOKUP(G119,'Cost Indices'!$R$28:$S$1262,2)</f>
        <v>176.77636123196373</v>
      </c>
      <c r="J119" s="232">
        <f>VLOOKUP(H119,'Cost Indices'!$R$28:$S$1262,2)</f>
        <v>178.55150691465684</v>
      </c>
      <c r="K119" s="233">
        <f t="shared" si="1"/>
        <v>1.0041759375077211E-2</v>
      </c>
      <c r="L119" s="234">
        <f t="shared" si="2"/>
        <v>0</v>
      </c>
      <c r="M119" s="235">
        <f t="shared" si="3"/>
        <v>0</v>
      </c>
      <c r="N119" s="155">
        <v>0</v>
      </c>
      <c r="O119" s="156">
        <f t="shared" si="4"/>
        <v>0</v>
      </c>
      <c r="P119" s="154">
        <f t="shared" si="5"/>
        <v>0</v>
      </c>
      <c r="Q119" s="155">
        <v>0</v>
      </c>
      <c r="R119" s="157">
        <f t="shared" si="6"/>
        <v>0</v>
      </c>
      <c r="S119" s="154">
        <f t="shared" si="7"/>
        <v>0</v>
      </c>
      <c r="T119" s="152"/>
      <c r="U119" s="152"/>
    </row>
    <row r="120" spans="1:21" s="139" customFormat="1" ht="15" customHeight="1">
      <c r="A120" s="318"/>
      <c r="B120" s="303" t="s">
        <v>54</v>
      </c>
      <c r="C120" s="45" t="s">
        <v>293</v>
      </c>
      <c r="D120" s="46"/>
      <c r="E120" s="319"/>
      <c r="F120" s="252">
        <f t="shared" si="0"/>
        <v>0</v>
      </c>
      <c r="G120" s="271">
        <f>'Basis of Estimate'!$G$8</f>
        <v>43617</v>
      </c>
      <c r="H120" s="271">
        <f>'Basis of Estimate'!$E$8</f>
        <v>43800</v>
      </c>
      <c r="I120" s="232">
        <f>VLOOKUP(G120,'Cost Indices'!$R$28:$S$1262,2)</f>
        <v>176.77636123196373</v>
      </c>
      <c r="J120" s="232">
        <f>VLOOKUP(H120,'Cost Indices'!$R$28:$S$1262,2)</f>
        <v>178.55150691465684</v>
      </c>
      <c r="K120" s="233">
        <f t="shared" si="1"/>
        <v>1.0041759375077211E-2</v>
      </c>
      <c r="L120" s="234">
        <f t="shared" si="2"/>
        <v>0</v>
      </c>
      <c r="M120" s="235">
        <f t="shared" si="3"/>
        <v>0</v>
      </c>
      <c r="N120" s="155">
        <v>0</v>
      </c>
      <c r="O120" s="156">
        <f t="shared" si="4"/>
        <v>0</v>
      </c>
      <c r="P120" s="154">
        <f t="shared" si="5"/>
        <v>0</v>
      </c>
      <c r="Q120" s="155">
        <v>0</v>
      </c>
      <c r="R120" s="157">
        <f t="shared" si="6"/>
        <v>0</v>
      </c>
      <c r="S120" s="154">
        <f t="shared" si="7"/>
        <v>0</v>
      </c>
      <c r="T120" s="152"/>
      <c r="U120" s="152"/>
    </row>
    <row r="121" spans="1:21" s="139" customFormat="1" ht="15" customHeight="1">
      <c r="A121" s="318"/>
      <c r="B121" s="303" t="s">
        <v>55</v>
      </c>
      <c r="C121" s="45" t="s">
        <v>293</v>
      </c>
      <c r="D121" s="46"/>
      <c r="E121" s="319"/>
      <c r="F121" s="252">
        <f t="shared" si="0"/>
        <v>0</v>
      </c>
      <c r="G121" s="271">
        <f>'Basis of Estimate'!$G$8</f>
        <v>43617</v>
      </c>
      <c r="H121" s="271">
        <f>'Basis of Estimate'!$E$8</f>
        <v>43800</v>
      </c>
      <c r="I121" s="232">
        <f>VLOOKUP(G121,'Cost Indices'!$R$28:$S$1262,2)</f>
        <v>176.77636123196373</v>
      </c>
      <c r="J121" s="232">
        <f>VLOOKUP(H121,'Cost Indices'!$R$28:$S$1262,2)</f>
        <v>178.55150691465684</v>
      </c>
      <c r="K121" s="233">
        <f t="shared" si="1"/>
        <v>1.0041759375077211E-2</v>
      </c>
      <c r="L121" s="234">
        <f t="shared" si="2"/>
        <v>0</v>
      </c>
      <c r="M121" s="235">
        <f t="shared" si="3"/>
        <v>0</v>
      </c>
      <c r="N121" s="155">
        <v>0</v>
      </c>
      <c r="O121" s="156">
        <f t="shared" si="4"/>
        <v>0</v>
      </c>
      <c r="P121" s="154">
        <f t="shared" si="5"/>
        <v>0</v>
      </c>
      <c r="Q121" s="155">
        <v>0</v>
      </c>
      <c r="R121" s="157">
        <f t="shared" si="6"/>
        <v>0</v>
      </c>
      <c r="S121" s="154">
        <f t="shared" si="7"/>
        <v>0</v>
      </c>
      <c r="T121" s="152"/>
      <c r="U121" s="152"/>
    </row>
    <row r="122" spans="1:21" s="139" customFormat="1" ht="15" customHeight="1">
      <c r="A122" s="318"/>
      <c r="B122" s="303" t="s">
        <v>56</v>
      </c>
      <c r="C122" s="45" t="s">
        <v>293</v>
      </c>
      <c r="D122" s="46"/>
      <c r="E122" s="319"/>
      <c r="F122" s="252">
        <f t="shared" si="0"/>
        <v>0</v>
      </c>
      <c r="G122" s="271">
        <f>'Basis of Estimate'!$G$8</f>
        <v>43617</v>
      </c>
      <c r="H122" s="271">
        <f>'Basis of Estimate'!$E$8</f>
        <v>43800</v>
      </c>
      <c r="I122" s="232">
        <f>VLOOKUP(G122,'Cost Indices'!$R$28:$S$1262,2)</f>
        <v>176.77636123196373</v>
      </c>
      <c r="J122" s="232">
        <f>VLOOKUP(H122,'Cost Indices'!$R$28:$S$1262,2)</f>
        <v>178.55150691465684</v>
      </c>
      <c r="K122" s="233">
        <f t="shared" si="1"/>
        <v>1.0041759375077211E-2</v>
      </c>
      <c r="L122" s="234">
        <f t="shared" si="2"/>
        <v>0</v>
      </c>
      <c r="M122" s="235">
        <f t="shared" si="3"/>
        <v>0</v>
      </c>
      <c r="N122" s="155">
        <v>0</v>
      </c>
      <c r="O122" s="156">
        <f t="shared" si="4"/>
        <v>0</v>
      </c>
      <c r="P122" s="154">
        <f t="shared" si="5"/>
        <v>0</v>
      </c>
      <c r="Q122" s="155">
        <v>0</v>
      </c>
      <c r="R122" s="157">
        <f t="shared" si="6"/>
        <v>0</v>
      </c>
      <c r="S122" s="154">
        <f t="shared" si="7"/>
        <v>0</v>
      </c>
      <c r="T122" s="152"/>
      <c r="U122" s="152"/>
    </row>
    <row r="123" spans="1:21" s="139" customFormat="1" ht="15" customHeight="1">
      <c r="A123" s="318"/>
      <c r="B123" s="303" t="s">
        <v>57</v>
      </c>
      <c r="C123" s="45" t="s">
        <v>293</v>
      </c>
      <c r="D123" s="46"/>
      <c r="E123" s="319"/>
      <c r="F123" s="252">
        <f t="shared" si="0"/>
        <v>0</v>
      </c>
      <c r="G123" s="271">
        <f>'Basis of Estimate'!$G$8</f>
        <v>43617</v>
      </c>
      <c r="H123" s="271">
        <f>'Basis of Estimate'!$E$8</f>
        <v>43800</v>
      </c>
      <c r="I123" s="232">
        <f>VLOOKUP(G123,'Cost Indices'!$R$28:$S$1262,2)</f>
        <v>176.77636123196373</v>
      </c>
      <c r="J123" s="232">
        <f>VLOOKUP(H123,'Cost Indices'!$R$28:$S$1262,2)</f>
        <v>178.55150691465684</v>
      </c>
      <c r="K123" s="233">
        <f t="shared" si="1"/>
        <v>1.0041759375077211E-2</v>
      </c>
      <c r="L123" s="234">
        <f t="shared" si="2"/>
        <v>0</v>
      </c>
      <c r="M123" s="235">
        <f t="shared" si="3"/>
        <v>0</v>
      </c>
      <c r="N123" s="155">
        <v>0</v>
      </c>
      <c r="O123" s="156">
        <f t="shared" si="4"/>
        <v>0</v>
      </c>
      <c r="P123" s="154">
        <f t="shared" si="5"/>
        <v>0</v>
      </c>
      <c r="Q123" s="155">
        <v>0</v>
      </c>
      <c r="R123" s="157">
        <f t="shared" si="6"/>
        <v>0</v>
      </c>
      <c r="S123" s="154">
        <f t="shared" si="7"/>
        <v>0</v>
      </c>
      <c r="T123" s="152"/>
      <c r="U123" s="152"/>
    </row>
    <row r="124" spans="1:21" s="139" customFormat="1" ht="15" customHeight="1">
      <c r="A124" s="318"/>
      <c r="B124" s="303" t="s">
        <v>88</v>
      </c>
      <c r="C124" s="45" t="s">
        <v>293</v>
      </c>
      <c r="D124" s="46"/>
      <c r="E124" s="319"/>
      <c r="F124" s="252">
        <f>D124*E124</f>
        <v>0</v>
      </c>
      <c r="G124" s="271">
        <f>'Basis of Estimate'!$G$8</f>
        <v>43617</v>
      </c>
      <c r="H124" s="271">
        <f>'Basis of Estimate'!$E$8</f>
        <v>43800</v>
      </c>
      <c r="I124" s="232">
        <f>VLOOKUP(G124,'Cost Indices'!$R$28:$S$1262,2)</f>
        <v>176.77636123196373</v>
      </c>
      <c r="J124" s="232">
        <f>VLOOKUP(H124,'Cost Indices'!$R$28:$S$1262,2)</f>
        <v>178.55150691465684</v>
      </c>
      <c r="K124" s="233">
        <f>(J124-I124)/I124</f>
        <v>1.0041759375077211E-2</v>
      </c>
      <c r="L124" s="234">
        <f>E124*(1+K124)</f>
        <v>0</v>
      </c>
      <c r="M124" s="235">
        <f>+L124*D124</f>
        <v>0</v>
      </c>
      <c r="N124" s="155">
        <v>0</v>
      </c>
      <c r="O124" s="156">
        <f>M124*N124</f>
        <v>0</v>
      </c>
      <c r="P124" s="154">
        <f>M124+O124</f>
        <v>0</v>
      </c>
      <c r="Q124" s="155">
        <v>0</v>
      </c>
      <c r="R124" s="157">
        <f>P124*Q124</f>
        <v>0</v>
      </c>
      <c r="S124" s="154">
        <f>P124+R124</f>
        <v>0</v>
      </c>
      <c r="T124" s="152"/>
      <c r="U124" s="152"/>
    </row>
    <row r="125" spans="1:21" s="139" customFormat="1" ht="15" customHeight="1">
      <c r="A125" s="324"/>
      <c r="B125" s="342" t="s">
        <v>58</v>
      </c>
      <c r="C125" s="320"/>
      <c r="D125" s="321"/>
      <c r="E125" s="322"/>
      <c r="F125" s="323"/>
      <c r="G125" s="280"/>
      <c r="H125" s="280"/>
      <c r="I125" s="44"/>
      <c r="J125" s="44"/>
      <c r="K125" s="44"/>
      <c r="L125" s="44"/>
      <c r="M125" s="44"/>
      <c r="N125" s="14"/>
      <c r="O125" s="14"/>
      <c r="P125" s="14"/>
      <c r="Q125" s="14"/>
      <c r="R125" s="14"/>
      <c r="S125" s="14"/>
      <c r="T125" s="14"/>
      <c r="U125" s="14"/>
    </row>
    <row r="126" spans="1:21" s="139" customFormat="1" ht="15" customHeight="1">
      <c r="A126" s="318"/>
      <c r="B126" s="303" t="s">
        <v>59</v>
      </c>
      <c r="C126" s="45" t="s">
        <v>292</v>
      </c>
      <c r="D126" s="46"/>
      <c r="E126" s="319"/>
      <c r="F126" s="252">
        <f>D126*E126</f>
        <v>0</v>
      </c>
      <c r="G126" s="271">
        <f>'Basis of Estimate'!$G$8</f>
        <v>43617</v>
      </c>
      <c r="H126" s="271">
        <f>'Basis of Estimate'!$E$8</f>
        <v>43800</v>
      </c>
      <c r="I126" s="232">
        <f>VLOOKUP(G126,'Cost Indices'!$R$28:$S$1262,2)</f>
        <v>176.77636123196373</v>
      </c>
      <c r="J126" s="232">
        <f>VLOOKUP(H126,'Cost Indices'!$R$28:$S$1262,2)</f>
        <v>178.55150691465684</v>
      </c>
      <c r="K126" s="233">
        <f>(J126-I126)/I126</f>
        <v>1.0041759375077211E-2</v>
      </c>
      <c r="L126" s="234">
        <f>E126*(1+K126)</f>
        <v>0</v>
      </c>
      <c r="M126" s="235">
        <f>+L126*D126</f>
        <v>0</v>
      </c>
      <c r="N126" s="155">
        <v>0</v>
      </c>
      <c r="O126" s="156">
        <f>M126*N126</f>
        <v>0</v>
      </c>
      <c r="P126" s="154">
        <f>M126+O126</f>
        <v>0</v>
      </c>
      <c r="Q126" s="155">
        <v>0</v>
      </c>
      <c r="R126" s="157">
        <f>P126*Q126</f>
        <v>0</v>
      </c>
      <c r="S126" s="154">
        <f>P126+R126</f>
        <v>0</v>
      </c>
      <c r="T126" s="152"/>
      <c r="U126" s="152"/>
    </row>
    <row r="127" spans="1:21" s="139" customFormat="1" ht="15" customHeight="1">
      <c r="A127" s="318"/>
      <c r="B127" s="303" t="s">
        <v>474</v>
      </c>
      <c r="C127" s="45" t="s">
        <v>292</v>
      </c>
      <c r="D127" s="46"/>
      <c r="E127" s="319"/>
      <c r="F127" s="252">
        <f>D127*E127</f>
        <v>0</v>
      </c>
      <c r="G127" s="271">
        <f>'Basis of Estimate'!$G$8</f>
        <v>43617</v>
      </c>
      <c r="H127" s="271">
        <f>'Basis of Estimate'!$E$8</f>
        <v>43800</v>
      </c>
      <c r="I127" s="232">
        <f>VLOOKUP(G127,'Cost Indices'!$R$28:$S$1262,2)</f>
        <v>176.77636123196373</v>
      </c>
      <c r="J127" s="232">
        <f>VLOOKUP(H127,'Cost Indices'!$R$28:$S$1262,2)</f>
        <v>178.55150691465684</v>
      </c>
      <c r="K127" s="233">
        <f>(J127-I127)/I127</f>
        <v>1.0041759375077211E-2</v>
      </c>
      <c r="L127" s="234">
        <f>E127*(1+K127)</f>
        <v>0</v>
      </c>
      <c r="M127" s="235">
        <f>+L127*D127</f>
        <v>0</v>
      </c>
      <c r="N127" s="155">
        <v>0</v>
      </c>
      <c r="O127" s="156">
        <f>M127*N127</f>
        <v>0</v>
      </c>
      <c r="P127" s="154">
        <f>M127+O127</f>
        <v>0</v>
      </c>
      <c r="Q127" s="155">
        <v>0</v>
      </c>
      <c r="R127" s="157">
        <f>P127*Q127</f>
        <v>0</v>
      </c>
      <c r="S127" s="154">
        <f>P127+R127</f>
        <v>0</v>
      </c>
      <c r="T127" s="152"/>
      <c r="U127" s="152"/>
    </row>
    <row r="128" spans="1:21" s="139" customFormat="1" ht="15" customHeight="1">
      <c r="A128" s="318"/>
      <c r="B128" s="303" t="s">
        <v>60</v>
      </c>
      <c r="C128" s="45" t="s">
        <v>292</v>
      </c>
      <c r="D128" s="46"/>
      <c r="E128" s="319"/>
      <c r="F128" s="252">
        <f>D128*E128</f>
        <v>0</v>
      </c>
      <c r="G128" s="271">
        <f>'Basis of Estimate'!$G$8</f>
        <v>43617</v>
      </c>
      <c r="H128" s="271">
        <f>'Basis of Estimate'!$E$8</f>
        <v>43800</v>
      </c>
      <c r="I128" s="232">
        <f>VLOOKUP(G128,'Cost Indices'!$R$28:$S$1262,2)</f>
        <v>176.77636123196373</v>
      </c>
      <c r="J128" s="232">
        <f>VLOOKUP(H128,'Cost Indices'!$R$28:$S$1262,2)</f>
        <v>178.55150691465684</v>
      </c>
      <c r="K128" s="233">
        <f>(J128-I128)/I128</f>
        <v>1.0041759375077211E-2</v>
      </c>
      <c r="L128" s="234">
        <f>E128*(1+K128)</f>
        <v>0</v>
      </c>
      <c r="M128" s="235">
        <f>+L128*D128</f>
        <v>0</v>
      </c>
      <c r="N128" s="155">
        <v>0</v>
      </c>
      <c r="O128" s="156">
        <f>M128*N128</f>
        <v>0</v>
      </c>
      <c r="P128" s="154">
        <f>M128+O128</f>
        <v>0</v>
      </c>
      <c r="Q128" s="155">
        <v>0</v>
      </c>
      <c r="R128" s="157">
        <f>P128*Q128</f>
        <v>0</v>
      </c>
      <c r="S128" s="154">
        <f>P128+R128</f>
        <v>0</v>
      </c>
      <c r="T128" s="152"/>
      <c r="U128" s="152"/>
    </row>
    <row r="129" spans="1:21" s="139" customFormat="1" ht="15" customHeight="1">
      <c r="A129" s="318"/>
      <c r="B129" s="303" t="s">
        <v>48</v>
      </c>
      <c r="C129" s="45" t="s">
        <v>292</v>
      </c>
      <c r="D129" s="46"/>
      <c r="E129" s="319"/>
      <c r="F129" s="252">
        <f>D129*E129</f>
        <v>0</v>
      </c>
      <c r="G129" s="271">
        <f>'Basis of Estimate'!$G$8</f>
        <v>43617</v>
      </c>
      <c r="H129" s="271">
        <f>'Basis of Estimate'!$E$8</f>
        <v>43800</v>
      </c>
      <c r="I129" s="232">
        <f>VLOOKUP(G129,'Cost Indices'!$R$28:$S$1262,2)</f>
        <v>176.77636123196373</v>
      </c>
      <c r="J129" s="232">
        <f>VLOOKUP(H129,'Cost Indices'!$R$28:$S$1262,2)</f>
        <v>178.55150691465684</v>
      </c>
      <c r="K129" s="233">
        <f>(J129-I129)/I129</f>
        <v>1.0041759375077211E-2</v>
      </c>
      <c r="L129" s="234">
        <f>E129*(1+K129)</f>
        <v>0</v>
      </c>
      <c r="M129" s="235">
        <f>+L129*D129</f>
        <v>0</v>
      </c>
      <c r="N129" s="155">
        <v>0</v>
      </c>
      <c r="O129" s="156">
        <f>M129*N129</f>
        <v>0</v>
      </c>
      <c r="P129" s="154">
        <f>M129+O129</f>
        <v>0</v>
      </c>
      <c r="Q129" s="155">
        <v>0</v>
      </c>
      <c r="R129" s="157">
        <f>P129*Q129</f>
        <v>0</v>
      </c>
      <c r="S129" s="154">
        <f>P129+R129</f>
        <v>0</v>
      </c>
      <c r="T129" s="152"/>
      <c r="U129" s="152"/>
    </row>
    <row r="130" spans="1:21" s="139" customFormat="1" ht="15" customHeight="1">
      <c r="A130" s="318"/>
      <c r="B130" s="303" t="s">
        <v>47</v>
      </c>
      <c r="C130" s="45" t="s">
        <v>292</v>
      </c>
      <c r="D130" s="46"/>
      <c r="E130" s="319"/>
      <c r="F130" s="252">
        <f>D130*E130</f>
        <v>0</v>
      </c>
      <c r="G130" s="271">
        <f>'Basis of Estimate'!$G$8</f>
        <v>43617</v>
      </c>
      <c r="H130" s="271">
        <f>'Basis of Estimate'!$E$8</f>
        <v>43800</v>
      </c>
      <c r="I130" s="232">
        <f>VLOOKUP(G130,'Cost Indices'!$R$28:$S$1262,2)</f>
        <v>176.77636123196373</v>
      </c>
      <c r="J130" s="232">
        <f>VLOOKUP(H130,'Cost Indices'!$R$28:$S$1262,2)</f>
        <v>178.55150691465684</v>
      </c>
      <c r="K130" s="233">
        <f>(J130-I130)/I130</f>
        <v>1.0041759375077211E-2</v>
      </c>
      <c r="L130" s="234">
        <f>E130*(1+K130)</f>
        <v>0</v>
      </c>
      <c r="M130" s="235">
        <f>+L130*D130</f>
        <v>0</v>
      </c>
      <c r="N130" s="155">
        <v>0</v>
      </c>
      <c r="O130" s="156">
        <f>M130*N130</f>
        <v>0</v>
      </c>
      <c r="P130" s="154">
        <f>M130+O130</f>
        <v>0</v>
      </c>
      <c r="Q130" s="155">
        <v>0</v>
      </c>
      <c r="R130" s="157">
        <f>P130*Q130</f>
        <v>0</v>
      </c>
      <c r="S130" s="154">
        <f>P130+R130</f>
        <v>0</v>
      </c>
      <c r="T130" s="152"/>
      <c r="U130" s="152"/>
    </row>
    <row r="131" spans="1:21" s="139" customFormat="1" ht="15" customHeight="1">
      <c r="A131" s="324"/>
      <c r="B131" s="342" t="s">
        <v>372</v>
      </c>
      <c r="C131" s="320"/>
      <c r="D131" s="321"/>
      <c r="E131" s="322"/>
      <c r="F131" s="323"/>
      <c r="G131" s="280"/>
      <c r="H131" s="280"/>
      <c r="I131" s="44"/>
      <c r="J131" s="44"/>
      <c r="K131" s="44"/>
      <c r="L131" s="44"/>
      <c r="M131" s="44"/>
      <c r="N131" s="14"/>
      <c r="O131" s="14"/>
      <c r="P131" s="14"/>
      <c r="Q131" s="14"/>
      <c r="R131" s="14"/>
      <c r="S131" s="14"/>
      <c r="T131" s="14"/>
      <c r="U131" s="14"/>
    </row>
    <row r="132" spans="1:21" s="139" customFormat="1" ht="15" customHeight="1">
      <c r="A132" s="318"/>
      <c r="B132" s="303" t="s">
        <v>61</v>
      </c>
      <c r="C132" s="45" t="s">
        <v>293</v>
      </c>
      <c r="D132" s="46"/>
      <c r="E132" s="319"/>
      <c r="F132" s="252">
        <f t="shared" ref="F132:F139" si="8">D132*E132</f>
        <v>0</v>
      </c>
      <c r="G132" s="271">
        <f>'Basis of Estimate'!$G$8</f>
        <v>43617</v>
      </c>
      <c r="H132" s="271">
        <f>'Basis of Estimate'!$E$8</f>
        <v>43800</v>
      </c>
      <c r="I132" s="232">
        <f>VLOOKUP(G132,'Cost Indices'!$R$28:$S$1262,2)</f>
        <v>176.77636123196373</v>
      </c>
      <c r="J132" s="232">
        <f>VLOOKUP(H132,'Cost Indices'!$R$28:$S$1262,2)</f>
        <v>178.55150691465684</v>
      </c>
      <c r="K132" s="233">
        <f t="shared" ref="K132:K139" si="9">(J132-I132)/I132</f>
        <v>1.0041759375077211E-2</v>
      </c>
      <c r="L132" s="234">
        <f t="shared" ref="L132:L139" si="10">E132*(1+K132)</f>
        <v>0</v>
      </c>
      <c r="M132" s="235">
        <f t="shared" ref="M132:M139" si="11">+L132*D132</f>
        <v>0</v>
      </c>
      <c r="N132" s="155">
        <v>0</v>
      </c>
      <c r="O132" s="156">
        <f t="shared" ref="O132:O139" si="12">M132*N132</f>
        <v>0</v>
      </c>
      <c r="P132" s="154">
        <f t="shared" ref="P132:P139" si="13">M132+O132</f>
        <v>0</v>
      </c>
      <c r="Q132" s="155">
        <v>0</v>
      </c>
      <c r="R132" s="157">
        <f t="shared" ref="R132:R139" si="14">P132*Q132</f>
        <v>0</v>
      </c>
      <c r="S132" s="154">
        <f t="shared" ref="S132:S139" si="15">P132+R132</f>
        <v>0</v>
      </c>
      <c r="T132" s="152"/>
      <c r="U132" s="152"/>
    </row>
    <row r="133" spans="1:21" s="139" customFormat="1" ht="15" customHeight="1">
      <c r="A133" s="318"/>
      <c r="B133" s="303" t="s">
        <v>62</v>
      </c>
      <c r="C133" s="45" t="s">
        <v>293</v>
      </c>
      <c r="D133" s="46"/>
      <c r="E133" s="319"/>
      <c r="F133" s="252">
        <f t="shared" si="8"/>
        <v>0</v>
      </c>
      <c r="G133" s="271">
        <f>'Basis of Estimate'!$G$8</f>
        <v>43617</v>
      </c>
      <c r="H133" s="271">
        <f>'Basis of Estimate'!$E$8</f>
        <v>43800</v>
      </c>
      <c r="I133" s="232">
        <f>VLOOKUP(G133,'Cost Indices'!$R$28:$S$1262,2)</f>
        <v>176.77636123196373</v>
      </c>
      <c r="J133" s="232">
        <f>VLOOKUP(H133,'Cost Indices'!$R$28:$S$1262,2)</f>
        <v>178.55150691465684</v>
      </c>
      <c r="K133" s="233">
        <f t="shared" si="9"/>
        <v>1.0041759375077211E-2</v>
      </c>
      <c r="L133" s="234">
        <f t="shared" si="10"/>
        <v>0</v>
      </c>
      <c r="M133" s="235">
        <f t="shared" si="11"/>
        <v>0</v>
      </c>
      <c r="N133" s="155">
        <v>0</v>
      </c>
      <c r="O133" s="156">
        <f t="shared" si="12"/>
        <v>0</v>
      </c>
      <c r="P133" s="154">
        <f t="shared" si="13"/>
        <v>0</v>
      </c>
      <c r="Q133" s="155">
        <v>0</v>
      </c>
      <c r="R133" s="157">
        <f t="shared" si="14"/>
        <v>0</v>
      </c>
      <c r="S133" s="154">
        <f t="shared" si="15"/>
        <v>0</v>
      </c>
      <c r="T133" s="152"/>
      <c r="U133" s="152"/>
    </row>
    <row r="134" spans="1:21" s="139" customFormat="1" ht="15" customHeight="1">
      <c r="A134" s="318"/>
      <c r="B134" s="303" t="s">
        <v>49</v>
      </c>
      <c r="C134" s="45" t="s">
        <v>293</v>
      </c>
      <c r="D134" s="46"/>
      <c r="E134" s="319"/>
      <c r="F134" s="252">
        <f t="shared" si="8"/>
        <v>0</v>
      </c>
      <c r="G134" s="271">
        <f>'Basis of Estimate'!$G$8</f>
        <v>43617</v>
      </c>
      <c r="H134" s="271">
        <f>'Basis of Estimate'!$E$8</f>
        <v>43800</v>
      </c>
      <c r="I134" s="232">
        <f>VLOOKUP(G134,'Cost Indices'!$R$28:$S$1262,2)</f>
        <v>176.77636123196373</v>
      </c>
      <c r="J134" s="232">
        <f>VLOOKUP(H134,'Cost Indices'!$R$28:$S$1262,2)</f>
        <v>178.55150691465684</v>
      </c>
      <c r="K134" s="233">
        <f t="shared" si="9"/>
        <v>1.0041759375077211E-2</v>
      </c>
      <c r="L134" s="234">
        <f t="shared" si="10"/>
        <v>0</v>
      </c>
      <c r="M134" s="235">
        <f t="shared" si="11"/>
        <v>0</v>
      </c>
      <c r="N134" s="155">
        <v>0</v>
      </c>
      <c r="O134" s="156">
        <f t="shared" si="12"/>
        <v>0</v>
      </c>
      <c r="P134" s="154">
        <f t="shared" si="13"/>
        <v>0</v>
      </c>
      <c r="Q134" s="155">
        <v>0</v>
      </c>
      <c r="R134" s="157">
        <f t="shared" si="14"/>
        <v>0</v>
      </c>
      <c r="S134" s="154">
        <f t="shared" si="15"/>
        <v>0</v>
      </c>
      <c r="T134" s="152"/>
      <c r="U134" s="152"/>
    </row>
    <row r="135" spans="1:21" s="139" customFormat="1" ht="15" customHeight="1">
      <c r="A135" s="318"/>
      <c r="B135" s="303" t="s">
        <v>63</v>
      </c>
      <c r="C135" s="45" t="s">
        <v>293</v>
      </c>
      <c r="D135" s="46"/>
      <c r="E135" s="319"/>
      <c r="F135" s="252">
        <f t="shared" si="8"/>
        <v>0</v>
      </c>
      <c r="G135" s="271">
        <f>'Basis of Estimate'!$G$8</f>
        <v>43617</v>
      </c>
      <c r="H135" s="271">
        <f>'Basis of Estimate'!$E$8</f>
        <v>43800</v>
      </c>
      <c r="I135" s="232">
        <f>VLOOKUP(G135,'Cost Indices'!$R$28:$S$1262,2)</f>
        <v>176.77636123196373</v>
      </c>
      <c r="J135" s="232">
        <f>VLOOKUP(H135,'Cost Indices'!$R$28:$S$1262,2)</f>
        <v>178.55150691465684</v>
      </c>
      <c r="K135" s="233">
        <f t="shared" si="9"/>
        <v>1.0041759375077211E-2</v>
      </c>
      <c r="L135" s="234">
        <f t="shared" si="10"/>
        <v>0</v>
      </c>
      <c r="M135" s="235">
        <f t="shared" si="11"/>
        <v>0</v>
      </c>
      <c r="N135" s="155">
        <v>0</v>
      </c>
      <c r="O135" s="156">
        <f t="shared" si="12"/>
        <v>0</v>
      </c>
      <c r="P135" s="154">
        <f t="shared" si="13"/>
        <v>0</v>
      </c>
      <c r="Q135" s="155">
        <v>0</v>
      </c>
      <c r="R135" s="157">
        <f t="shared" si="14"/>
        <v>0</v>
      </c>
      <c r="S135" s="154">
        <f t="shared" si="15"/>
        <v>0</v>
      </c>
      <c r="T135" s="152"/>
      <c r="U135" s="152"/>
    </row>
    <row r="136" spans="1:21" s="139" customFormat="1" ht="15" customHeight="1">
      <c r="A136" s="318"/>
      <c r="B136" s="303" t="s">
        <v>64</v>
      </c>
      <c r="C136" s="45" t="s">
        <v>293</v>
      </c>
      <c r="D136" s="46"/>
      <c r="E136" s="319"/>
      <c r="F136" s="252">
        <f t="shared" si="8"/>
        <v>0</v>
      </c>
      <c r="G136" s="271">
        <f>'Basis of Estimate'!$G$8</f>
        <v>43617</v>
      </c>
      <c r="H136" s="271">
        <f>'Basis of Estimate'!$E$8</f>
        <v>43800</v>
      </c>
      <c r="I136" s="232">
        <f>VLOOKUP(G136,'Cost Indices'!$R$28:$S$1262,2)</f>
        <v>176.77636123196373</v>
      </c>
      <c r="J136" s="232">
        <f>VLOOKUP(H136,'Cost Indices'!$R$28:$S$1262,2)</f>
        <v>178.55150691465684</v>
      </c>
      <c r="K136" s="233">
        <f t="shared" si="9"/>
        <v>1.0041759375077211E-2</v>
      </c>
      <c r="L136" s="234">
        <f t="shared" si="10"/>
        <v>0</v>
      </c>
      <c r="M136" s="235">
        <f t="shared" si="11"/>
        <v>0</v>
      </c>
      <c r="N136" s="155">
        <v>0</v>
      </c>
      <c r="O136" s="156">
        <f t="shared" si="12"/>
        <v>0</v>
      </c>
      <c r="P136" s="154">
        <f t="shared" si="13"/>
        <v>0</v>
      </c>
      <c r="Q136" s="155">
        <v>0</v>
      </c>
      <c r="R136" s="157">
        <f t="shared" si="14"/>
        <v>0</v>
      </c>
      <c r="S136" s="154">
        <f t="shared" si="15"/>
        <v>0</v>
      </c>
      <c r="T136" s="152"/>
      <c r="U136" s="152"/>
    </row>
    <row r="137" spans="1:21" s="139" customFormat="1" ht="15" customHeight="1">
      <c r="A137" s="318"/>
      <c r="B137" s="303" t="s">
        <v>50</v>
      </c>
      <c r="C137" s="45" t="s">
        <v>293</v>
      </c>
      <c r="D137" s="46"/>
      <c r="E137" s="319"/>
      <c r="F137" s="252">
        <f t="shared" si="8"/>
        <v>0</v>
      </c>
      <c r="G137" s="271">
        <f>'Basis of Estimate'!$G$8</f>
        <v>43617</v>
      </c>
      <c r="H137" s="271">
        <f>'Basis of Estimate'!$E$8</f>
        <v>43800</v>
      </c>
      <c r="I137" s="232">
        <f>VLOOKUP(G137,'Cost Indices'!$R$28:$S$1262,2)</f>
        <v>176.77636123196373</v>
      </c>
      <c r="J137" s="232">
        <f>VLOOKUP(H137,'Cost Indices'!$R$28:$S$1262,2)</f>
        <v>178.55150691465684</v>
      </c>
      <c r="K137" s="233">
        <f t="shared" si="9"/>
        <v>1.0041759375077211E-2</v>
      </c>
      <c r="L137" s="234">
        <f t="shared" si="10"/>
        <v>0</v>
      </c>
      <c r="M137" s="235">
        <f t="shared" si="11"/>
        <v>0</v>
      </c>
      <c r="N137" s="155">
        <v>0</v>
      </c>
      <c r="O137" s="156">
        <f t="shared" si="12"/>
        <v>0</v>
      </c>
      <c r="P137" s="154">
        <f t="shared" si="13"/>
        <v>0</v>
      </c>
      <c r="Q137" s="155">
        <v>0</v>
      </c>
      <c r="R137" s="157">
        <f t="shared" si="14"/>
        <v>0</v>
      </c>
      <c r="S137" s="154">
        <f t="shared" si="15"/>
        <v>0</v>
      </c>
      <c r="T137" s="152"/>
      <c r="U137" s="152"/>
    </row>
    <row r="138" spans="1:21" s="139" customFormat="1" ht="15" customHeight="1">
      <c r="A138" s="318"/>
      <c r="B138" s="303" t="s">
        <v>65</v>
      </c>
      <c r="C138" s="45" t="s">
        <v>293</v>
      </c>
      <c r="D138" s="46"/>
      <c r="E138" s="319"/>
      <c r="F138" s="252">
        <f t="shared" si="8"/>
        <v>0</v>
      </c>
      <c r="G138" s="271">
        <f>'Basis of Estimate'!$G$8</f>
        <v>43617</v>
      </c>
      <c r="H138" s="271">
        <f>'Basis of Estimate'!$E$8</f>
        <v>43800</v>
      </c>
      <c r="I138" s="232">
        <f>VLOOKUP(G138,'Cost Indices'!$R$28:$S$1262,2)</f>
        <v>176.77636123196373</v>
      </c>
      <c r="J138" s="232">
        <f>VLOOKUP(H138,'Cost Indices'!$R$28:$S$1262,2)</f>
        <v>178.55150691465684</v>
      </c>
      <c r="K138" s="233">
        <f t="shared" si="9"/>
        <v>1.0041759375077211E-2</v>
      </c>
      <c r="L138" s="234">
        <f t="shared" si="10"/>
        <v>0</v>
      </c>
      <c r="M138" s="235">
        <f t="shared" si="11"/>
        <v>0</v>
      </c>
      <c r="N138" s="155">
        <v>0</v>
      </c>
      <c r="O138" s="156">
        <f t="shared" si="12"/>
        <v>0</v>
      </c>
      <c r="P138" s="154">
        <f t="shared" si="13"/>
        <v>0</v>
      </c>
      <c r="Q138" s="155">
        <v>0</v>
      </c>
      <c r="R138" s="157">
        <f t="shared" si="14"/>
        <v>0</v>
      </c>
      <c r="S138" s="154">
        <f t="shared" si="15"/>
        <v>0</v>
      </c>
      <c r="T138" s="152"/>
      <c r="U138" s="152"/>
    </row>
    <row r="139" spans="1:21" s="139" customFormat="1" ht="15" customHeight="1">
      <c r="A139" s="318"/>
      <c r="B139" s="303" t="s">
        <v>66</v>
      </c>
      <c r="C139" s="45" t="s">
        <v>293</v>
      </c>
      <c r="D139" s="46"/>
      <c r="E139" s="319"/>
      <c r="F139" s="252">
        <f t="shared" si="8"/>
        <v>0</v>
      </c>
      <c r="G139" s="271">
        <f>'Basis of Estimate'!$G$8</f>
        <v>43617</v>
      </c>
      <c r="H139" s="271">
        <f>'Basis of Estimate'!$E$8</f>
        <v>43800</v>
      </c>
      <c r="I139" s="232">
        <f>VLOOKUP(G139,'Cost Indices'!$R$28:$S$1262,2)</f>
        <v>176.77636123196373</v>
      </c>
      <c r="J139" s="232">
        <f>VLOOKUP(H139,'Cost Indices'!$R$28:$S$1262,2)</f>
        <v>178.55150691465684</v>
      </c>
      <c r="K139" s="233">
        <f t="shared" si="9"/>
        <v>1.0041759375077211E-2</v>
      </c>
      <c r="L139" s="234">
        <f t="shared" si="10"/>
        <v>0</v>
      </c>
      <c r="M139" s="235">
        <f t="shared" si="11"/>
        <v>0</v>
      </c>
      <c r="N139" s="155">
        <v>0</v>
      </c>
      <c r="O139" s="156">
        <f t="shared" si="12"/>
        <v>0</v>
      </c>
      <c r="P139" s="154">
        <f t="shared" si="13"/>
        <v>0</v>
      </c>
      <c r="Q139" s="155">
        <v>0</v>
      </c>
      <c r="R139" s="157">
        <f t="shared" si="14"/>
        <v>0</v>
      </c>
      <c r="S139" s="154">
        <f t="shared" si="15"/>
        <v>0</v>
      </c>
      <c r="T139" s="152"/>
      <c r="U139" s="152"/>
    </row>
    <row r="140" spans="1:21" s="139" customFormat="1" ht="15" customHeight="1">
      <c r="A140" s="318"/>
      <c r="B140" s="169"/>
      <c r="C140" s="45"/>
      <c r="D140" s="46"/>
      <c r="E140" s="47"/>
      <c r="F140" s="64"/>
      <c r="G140" s="287"/>
      <c r="H140" s="287"/>
      <c r="I140" s="64"/>
      <c r="J140" s="64"/>
      <c r="K140" s="64"/>
      <c r="L140" s="64"/>
      <c r="M140" s="64"/>
      <c r="N140" s="64"/>
      <c r="O140" s="64"/>
      <c r="P140" s="64"/>
      <c r="Q140" s="64"/>
      <c r="R140" s="64"/>
      <c r="S140" s="64"/>
      <c r="T140" s="64"/>
      <c r="U140" s="64"/>
    </row>
    <row r="141" spans="1:21" ht="15" customHeight="1">
      <c r="A141" s="85">
        <f>A116</f>
        <v>7.4</v>
      </c>
      <c r="B141" s="87" t="str">
        <f>+B116</f>
        <v>ELECTRICAL</v>
      </c>
      <c r="C141" s="759" t="s">
        <v>242</v>
      </c>
      <c r="D141" s="759"/>
      <c r="E141" s="759"/>
      <c r="F141" s="249">
        <f>SUM(F116:F140)</f>
        <v>0</v>
      </c>
      <c r="G141" s="274"/>
      <c r="H141" s="274"/>
      <c r="I141" s="144"/>
      <c r="J141" s="144"/>
      <c r="K141" s="144"/>
      <c r="L141" s="144"/>
      <c r="M141" s="249">
        <f>SUM(M116:M140)</f>
        <v>0</v>
      </c>
      <c r="N141" s="141"/>
      <c r="O141" s="249">
        <f>SUM(O116:O140)</f>
        <v>0</v>
      </c>
      <c r="P141" s="249">
        <f>SUM(P116:P140)</f>
        <v>0</v>
      </c>
      <c r="Q141" s="144"/>
      <c r="R141" s="249">
        <f>SUM(R116:R140)</f>
        <v>0</v>
      </c>
      <c r="S141" s="249">
        <f>SUM(S116:S140)</f>
        <v>0</v>
      </c>
      <c r="T141" s="141"/>
      <c r="U141" s="144"/>
    </row>
    <row r="142" spans="1:21" ht="15" customHeight="1">
      <c r="A142" s="138"/>
      <c r="B142" s="365"/>
      <c r="C142" s="75"/>
      <c r="D142" s="75"/>
      <c r="E142" s="75"/>
      <c r="F142" s="84"/>
      <c r="G142" s="288"/>
      <c r="H142" s="288"/>
      <c r="I142" s="84"/>
      <c r="J142" s="84"/>
      <c r="K142" s="84"/>
      <c r="L142" s="84"/>
      <c r="M142" s="84"/>
      <c r="N142" s="14"/>
      <c r="O142" s="14"/>
      <c r="P142" s="14"/>
      <c r="Q142" s="14"/>
      <c r="R142" s="14"/>
      <c r="S142" s="14"/>
      <c r="T142" s="14"/>
      <c r="U142" s="14"/>
    </row>
    <row r="143" spans="1:21" ht="15.75">
      <c r="A143" s="66">
        <v>7.5</v>
      </c>
      <c r="B143" s="327" t="s">
        <v>179</v>
      </c>
      <c r="C143" s="76"/>
      <c r="D143" s="77"/>
      <c r="E143" s="78"/>
      <c r="F143" s="79"/>
      <c r="G143" s="286"/>
      <c r="H143" s="286"/>
      <c r="I143" s="79"/>
      <c r="J143" s="79"/>
      <c r="K143" s="79"/>
      <c r="L143" s="79"/>
      <c r="M143" s="79"/>
      <c r="N143" s="79"/>
      <c r="O143" s="79"/>
      <c r="P143" s="79"/>
      <c r="Q143" s="79"/>
      <c r="R143" s="79"/>
      <c r="S143" s="79"/>
      <c r="T143" s="79"/>
      <c r="U143" s="79"/>
    </row>
    <row r="144" spans="1:21" s="139" customFormat="1" ht="15" customHeight="1">
      <c r="A144" s="324"/>
      <c r="B144" s="71" t="s">
        <v>178</v>
      </c>
      <c r="C144" s="205"/>
      <c r="D144" s="190"/>
      <c r="E144" s="679"/>
      <c r="F144" s="680"/>
      <c r="G144" s="280"/>
      <c r="H144" s="280"/>
      <c r="I144" s="44"/>
      <c r="J144" s="44"/>
      <c r="K144" s="44"/>
      <c r="L144" s="44"/>
      <c r="M144" s="44"/>
      <c r="N144" s="14"/>
      <c r="O144" s="14"/>
      <c r="P144" s="14"/>
      <c r="Q144" s="14"/>
      <c r="R144" s="14"/>
      <c r="S144" s="14"/>
      <c r="T144" s="14"/>
      <c r="U144" s="14"/>
    </row>
    <row r="145" spans="1:21" s="139" customFormat="1" ht="12.75">
      <c r="A145" s="681"/>
      <c r="B145" s="682" t="s">
        <v>67</v>
      </c>
      <c r="C145" s="622" t="s">
        <v>338</v>
      </c>
      <c r="D145" s="624"/>
      <c r="E145" s="683"/>
      <c r="F145" s="684">
        <f t="shared" ref="F145:F150" si="16">+E145*D145</f>
        <v>0</v>
      </c>
      <c r="G145" s="271">
        <f>'Basis of Estimate'!$G$8</f>
        <v>43617</v>
      </c>
      <c r="H145" s="271">
        <f>'Basis of Estimate'!$E$8</f>
        <v>43800</v>
      </c>
      <c r="I145" s="232">
        <f>VLOOKUP(G145,'Cost Indices'!$R$28:$S$1262,2)</f>
        <v>176.77636123196373</v>
      </c>
      <c r="J145" s="232">
        <f>VLOOKUP(H145,'Cost Indices'!$R$28:$S$1262,2)</f>
        <v>178.55150691465684</v>
      </c>
      <c r="K145" s="233">
        <f t="shared" ref="K145:K150" si="17">(J145-I145)/I145</f>
        <v>1.0041759375077211E-2</v>
      </c>
      <c r="L145" s="234">
        <f t="shared" ref="L145:L150" si="18">E145*(1+K145)</f>
        <v>0</v>
      </c>
      <c r="M145" s="235">
        <f t="shared" ref="M145:M150" si="19">+L145*D145</f>
        <v>0</v>
      </c>
      <c r="N145" s="155">
        <v>0</v>
      </c>
      <c r="O145" s="156">
        <f t="shared" ref="O145:O150" si="20">M145*N145</f>
        <v>0</v>
      </c>
      <c r="P145" s="154">
        <f t="shared" ref="P145:P150" si="21">M145+O145</f>
        <v>0</v>
      </c>
      <c r="Q145" s="155">
        <v>0</v>
      </c>
      <c r="R145" s="157">
        <f t="shared" ref="R145:R150" si="22">P145*Q145</f>
        <v>0</v>
      </c>
      <c r="S145" s="154">
        <f t="shared" ref="S145:S150" si="23">P145+R145</f>
        <v>0</v>
      </c>
      <c r="T145" s="152"/>
      <c r="U145" s="152"/>
    </row>
    <row r="146" spans="1:21" s="139" customFormat="1" ht="15" customHeight="1">
      <c r="A146" s="681"/>
      <c r="B146" s="682" t="s">
        <v>68</v>
      </c>
      <c r="C146" s="622" t="s">
        <v>338</v>
      </c>
      <c r="D146" s="624"/>
      <c r="E146" s="683"/>
      <c r="F146" s="684">
        <f t="shared" si="16"/>
        <v>0</v>
      </c>
      <c r="G146" s="271">
        <f>'Basis of Estimate'!$G$8</f>
        <v>43617</v>
      </c>
      <c r="H146" s="271">
        <f>'Basis of Estimate'!$E$8</f>
        <v>43800</v>
      </c>
      <c r="I146" s="232">
        <f>VLOOKUP(G146,'Cost Indices'!$R$28:$S$1262,2)</f>
        <v>176.77636123196373</v>
      </c>
      <c r="J146" s="232">
        <f>VLOOKUP(H146,'Cost Indices'!$R$28:$S$1262,2)</f>
        <v>178.55150691465684</v>
      </c>
      <c r="K146" s="233">
        <f t="shared" si="17"/>
        <v>1.0041759375077211E-2</v>
      </c>
      <c r="L146" s="234">
        <f t="shared" si="18"/>
        <v>0</v>
      </c>
      <c r="M146" s="235">
        <f t="shared" si="19"/>
        <v>0</v>
      </c>
      <c r="N146" s="155">
        <v>0</v>
      </c>
      <c r="O146" s="156">
        <f t="shared" si="20"/>
        <v>0</v>
      </c>
      <c r="P146" s="154">
        <f t="shared" si="21"/>
        <v>0</v>
      </c>
      <c r="Q146" s="155">
        <v>0</v>
      </c>
      <c r="R146" s="157">
        <f t="shared" si="22"/>
        <v>0</v>
      </c>
      <c r="S146" s="154">
        <f t="shared" si="23"/>
        <v>0</v>
      </c>
      <c r="T146" s="152"/>
      <c r="U146" s="152"/>
    </row>
    <row r="147" spans="1:21" s="139" customFormat="1" ht="22.5" customHeight="1">
      <c r="A147" s="681"/>
      <c r="B147" s="682" t="s">
        <v>69</v>
      </c>
      <c r="C147" s="622" t="s">
        <v>292</v>
      </c>
      <c r="D147" s="624"/>
      <c r="E147" s="683"/>
      <c r="F147" s="684">
        <f t="shared" si="16"/>
        <v>0</v>
      </c>
      <c r="G147" s="271">
        <f>'Basis of Estimate'!$G$8</f>
        <v>43617</v>
      </c>
      <c r="H147" s="271">
        <f>'Basis of Estimate'!$E$8</f>
        <v>43800</v>
      </c>
      <c r="I147" s="232">
        <f>VLOOKUP(G147,'Cost Indices'!$R$28:$S$1262,2)</f>
        <v>176.77636123196373</v>
      </c>
      <c r="J147" s="232">
        <f>VLOOKUP(H147,'Cost Indices'!$R$28:$S$1262,2)</f>
        <v>178.55150691465684</v>
      </c>
      <c r="K147" s="233">
        <f t="shared" si="17"/>
        <v>1.0041759375077211E-2</v>
      </c>
      <c r="L147" s="234">
        <f t="shared" si="18"/>
        <v>0</v>
      </c>
      <c r="M147" s="235">
        <f t="shared" si="19"/>
        <v>0</v>
      </c>
      <c r="N147" s="155">
        <v>0</v>
      </c>
      <c r="O147" s="156">
        <f t="shared" si="20"/>
        <v>0</v>
      </c>
      <c r="P147" s="154">
        <f t="shared" si="21"/>
        <v>0</v>
      </c>
      <c r="Q147" s="155">
        <v>0</v>
      </c>
      <c r="R147" s="157">
        <f t="shared" si="22"/>
        <v>0</v>
      </c>
      <c r="S147" s="154">
        <f t="shared" si="23"/>
        <v>0</v>
      </c>
      <c r="T147" s="152"/>
      <c r="U147" s="152"/>
    </row>
    <row r="148" spans="1:21" s="139" customFormat="1" ht="25.5" customHeight="1">
      <c r="A148" s="681"/>
      <c r="B148" s="685" t="s">
        <v>159</v>
      </c>
      <c r="C148" s="622" t="s">
        <v>292</v>
      </c>
      <c r="D148" s="624"/>
      <c r="E148" s="683"/>
      <c r="F148" s="684">
        <f t="shared" si="16"/>
        <v>0</v>
      </c>
      <c r="G148" s="271">
        <f>'Basis of Estimate'!$G$8</f>
        <v>43617</v>
      </c>
      <c r="H148" s="271">
        <f>'Basis of Estimate'!$E$8</f>
        <v>43800</v>
      </c>
      <c r="I148" s="232">
        <f>VLOOKUP(G148,'Cost Indices'!$R$28:$S$1262,2)</f>
        <v>176.77636123196373</v>
      </c>
      <c r="J148" s="232">
        <f>VLOOKUP(H148,'Cost Indices'!$R$28:$S$1262,2)</f>
        <v>178.55150691465684</v>
      </c>
      <c r="K148" s="233">
        <f t="shared" si="17"/>
        <v>1.0041759375077211E-2</v>
      </c>
      <c r="L148" s="234">
        <f t="shared" si="18"/>
        <v>0</v>
      </c>
      <c r="M148" s="235">
        <f t="shared" si="19"/>
        <v>0</v>
      </c>
      <c r="N148" s="155">
        <v>0</v>
      </c>
      <c r="O148" s="156">
        <f t="shared" si="20"/>
        <v>0</v>
      </c>
      <c r="P148" s="154">
        <f t="shared" si="21"/>
        <v>0</v>
      </c>
      <c r="Q148" s="155">
        <v>0</v>
      </c>
      <c r="R148" s="157">
        <f t="shared" si="22"/>
        <v>0</v>
      </c>
      <c r="S148" s="154">
        <f t="shared" si="23"/>
        <v>0</v>
      </c>
      <c r="T148" s="152"/>
      <c r="U148" s="152"/>
    </row>
    <row r="149" spans="1:21" s="139" customFormat="1" ht="15" customHeight="1">
      <c r="A149" s="681"/>
      <c r="B149" s="682" t="s">
        <v>50</v>
      </c>
      <c r="C149" s="622" t="s">
        <v>338</v>
      </c>
      <c r="D149" s="624"/>
      <c r="E149" s="683"/>
      <c r="F149" s="684">
        <f t="shared" si="16"/>
        <v>0</v>
      </c>
      <c r="G149" s="271">
        <f>'Basis of Estimate'!$G$8</f>
        <v>43617</v>
      </c>
      <c r="H149" s="271">
        <f>'Basis of Estimate'!$E$8</f>
        <v>43800</v>
      </c>
      <c r="I149" s="232">
        <f>VLOOKUP(G149,'Cost Indices'!$R$28:$S$1262,2)</f>
        <v>176.77636123196373</v>
      </c>
      <c r="J149" s="232">
        <f>VLOOKUP(H149,'Cost Indices'!$R$28:$S$1262,2)</f>
        <v>178.55150691465684</v>
      </c>
      <c r="K149" s="233">
        <f t="shared" si="17"/>
        <v>1.0041759375077211E-2</v>
      </c>
      <c r="L149" s="234">
        <f t="shared" si="18"/>
        <v>0</v>
      </c>
      <c r="M149" s="235">
        <f t="shared" si="19"/>
        <v>0</v>
      </c>
      <c r="N149" s="155">
        <v>0</v>
      </c>
      <c r="O149" s="156">
        <f t="shared" si="20"/>
        <v>0</v>
      </c>
      <c r="P149" s="154">
        <f t="shared" si="21"/>
        <v>0</v>
      </c>
      <c r="Q149" s="155">
        <v>0</v>
      </c>
      <c r="R149" s="157">
        <f t="shared" si="22"/>
        <v>0</v>
      </c>
      <c r="S149" s="154">
        <f t="shared" si="23"/>
        <v>0</v>
      </c>
      <c r="T149" s="152"/>
      <c r="U149" s="152"/>
    </row>
    <row r="150" spans="1:21" s="139" customFormat="1" ht="15" customHeight="1">
      <c r="A150" s="681"/>
      <c r="B150" s="682" t="s">
        <v>160</v>
      </c>
      <c r="C150" s="622" t="s">
        <v>290</v>
      </c>
      <c r="D150" s="624"/>
      <c r="E150" s="683"/>
      <c r="F150" s="684">
        <f t="shared" si="16"/>
        <v>0</v>
      </c>
      <c r="G150" s="271">
        <f>'Basis of Estimate'!$G$8</f>
        <v>43617</v>
      </c>
      <c r="H150" s="271">
        <f>'Basis of Estimate'!$E$8</f>
        <v>43800</v>
      </c>
      <c r="I150" s="232">
        <f>VLOOKUP(G150,'Cost Indices'!$R$28:$S$1262,2)</f>
        <v>176.77636123196373</v>
      </c>
      <c r="J150" s="232">
        <f>VLOOKUP(H150,'Cost Indices'!$R$28:$S$1262,2)</f>
        <v>178.55150691465684</v>
      </c>
      <c r="K150" s="233">
        <f t="shared" si="17"/>
        <v>1.0041759375077211E-2</v>
      </c>
      <c r="L150" s="234">
        <f t="shared" si="18"/>
        <v>0</v>
      </c>
      <c r="M150" s="235">
        <f t="shared" si="19"/>
        <v>0</v>
      </c>
      <c r="N150" s="155">
        <v>0</v>
      </c>
      <c r="O150" s="156">
        <f t="shared" si="20"/>
        <v>0</v>
      </c>
      <c r="P150" s="154">
        <f t="shared" si="21"/>
        <v>0</v>
      </c>
      <c r="Q150" s="155">
        <v>0</v>
      </c>
      <c r="R150" s="157">
        <f t="shared" si="22"/>
        <v>0</v>
      </c>
      <c r="S150" s="154">
        <f t="shared" si="23"/>
        <v>0</v>
      </c>
      <c r="T150" s="152"/>
      <c r="U150" s="152"/>
    </row>
    <row r="151" spans="1:21" s="139" customFormat="1" ht="15" customHeight="1">
      <c r="A151" s="681"/>
      <c r="B151" s="682"/>
      <c r="C151" s="622"/>
      <c r="D151" s="624"/>
      <c r="E151" s="683"/>
      <c r="F151" s="686"/>
      <c r="G151" s="271"/>
      <c r="H151" s="271"/>
      <c r="I151" s="232"/>
      <c r="J151" s="232"/>
      <c r="K151" s="233"/>
      <c r="L151" s="234"/>
      <c r="M151" s="235"/>
      <c r="N151" s="155"/>
      <c r="O151" s="156"/>
      <c r="P151" s="154"/>
      <c r="Q151" s="155"/>
      <c r="R151" s="157"/>
      <c r="S151" s="154"/>
      <c r="T151" s="152"/>
      <c r="U151" s="152"/>
    </row>
    <row r="152" spans="1:21" s="139" customFormat="1" ht="15" customHeight="1">
      <c r="A152" s="324"/>
      <c r="B152" s="71" t="s">
        <v>161</v>
      </c>
      <c r="C152" s="205"/>
      <c r="D152" s="190"/>
      <c r="E152" s="679"/>
      <c r="F152" s="680"/>
      <c r="G152" s="280"/>
      <c r="H152" s="280"/>
      <c r="I152" s="44"/>
      <c r="J152" s="44"/>
      <c r="K152" s="44"/>
      <c r="L152" s="44"/>
      <c r="M152" s="44"/>
      <c r="N152" s="14"/>
      <c r="O152" s="14"/>
      <c r="P152" s="14"/>
      <c r="Q152" s="14"/>
      <c r="R152" s="14"/>
      <c r="S152" s="14"/>
      <c r="T152" s="14"/>
      <c r="U152" s="14"/>
    </row>
    <row r="153" spans="1:21" s="139" customFormat="1" ht="15" customHeight="1">
      <c r="A153" s="681"/>
      <c r="B153" s="682" t="s">
        <v>162</v>
      </c>
      <c r="C153" s="622" t="s">
        <v>290</v>
      </c>
      <c r="D153" s="624"/>
      <c r="E153" s="683"/>
      <c r="F153" s="684">
        <f t="shared" ref="F153:F158" si="24">+E153*D153</f>
        <v>0</v>
      </c>
      <c r="G153" s="271">
        <f>'Basis of Estimate'!$G$8</f>
        <v>43617</v>
      </c>
      <c r="H153" s="271">
        <f>'Basis of Estimate'!$E$8</f>
        <v>43800</v>
      </c>
      <c r="I153" s="232">
        <f>VLOOKUP(G153,'Cost Indices'!$R$28:$S$1262,2)</f>
        <v>176.77636123196373</v>
      </c>
      <c r="J153" s="232">
        <f>VLOOKUP(H153,'Cost Indices'!$R$28:$S$1262,2)</f>
        <v>178.55150691465684</v>
      </c>
      <c r="K153" s="233">
        <f t="shared" ref="K153:K158" si="25">(J153-I153)/I153</f>
        <v>1.0041759375077211E-2</v>
      </c>
      <c r="L153" s="234">
        <f t="shared" ref="L153:L158" si="26">E153*(1+K153)</f>
        <v>0</v>
      </c>
      <c r="M153" s="235">
        <f t="shared" ref="M153:M158" si="27">+L153*D153</f>
        <v>0</v>
      </c>
      <c r="N153" s="155">
        <v>0</v>
      </c>
      <c r="O153" s="156">
        <f t="shared" ref="O153:O158" si="28">M153*N153</f>
        <v>0</v>
      </c>
      <c r="P153" s="154">
        <f t="shared" ref="P153:P158" si="29">M153+O153</f>
        <v>0</v>
      </c>
      <c r="Q153" s="155">
        <v>0</v>
      </c>
      <c r="R153" s="157">
        <f t="shared" ref="R153:R158" si="30">P153*Q153</f>
        <v>0</v>
      </c>
      <c r="S153" s="154">
        <f t="shared" ref="S153:S158" si="31">P153+R153</f>
        <v>0</v>
      </c>
      <c r="T153" s="152"/>
      <c r="U153" s="152"/>
    </row>
    <row r="154" spans="1:21" s="139" customFormat="1" ht="15" customHeight="1">
      <c r="A154" s="681"/>
      <c r="B154" s="682" t="s">
        <v>163</v>
      </c>
      <c r="C154" s="622" t="s">
        <v>290</v>
      </c>
      <c r="D154" s="624"/>
      <c r="E154" s="683"/>
      <c r="F154" s="684">
        <f t="shared" si="24"/>
        <v>0</v>
      </c>
      <c r="G154" s="271">
        <f>'Basis of Estimate'!$G$8</f>
        <v>43617</v>
      </c>
      <c r="H154" s="271">
        <f>'Basis of Estimate'!$E$8</f>
        <v>43800</v>
      </c>
      <c r="I154" s="232">
        <f>VLOOKUP(G154,'Cost Indices'!$R$28:$S$1262,2)</f>
        <v>176.77636123196373</v>
      </c>
      <c r="J154" s="232">
        <f>VLOOKUP(H154,'Cost Indices'!$R$28:$S$1262,2)</f>
        <v>178.55150691465684</v>
      </c>
      <c r="K154" s="233">
        <f t="shared" si="25"/>
        <v>1.0041759375077211E-2</v>
      </c>
      <c r="L154" s="234">
        <f t="shared" si="26"/>
        <v>0</v>
      </c>
      <c r="M154" s="235">
        <f t="shared" si="27"/>
        <v>0</v>
      </c>
      <c r="N154" s="155">
        <v>0</v>
      </c>
      <c r="O154" s="156">
        <f t="shared" si="28"/>
        <v>0</v>
      </c>
      <c r="P154" s="154">
        <f t="shared" si="29"/>
        <v>0</v>
      </c>
      <c r="Q154" s="155">
        <v>0</v>
      </c>
      <c r="R154" s="157">
        <f t="shared" si="30"/>
        <v>0</v>
      </c>
      <c r="S154" s="154">
        <f t="shared" si="31"/>
        <v>0</v>
      </c>
      <c r="T154" s="152"/>
      <c r="U154" s="152"/>
    </row>
    <row r="155" spans="1:21" s="139" customFormat="1" ht="15" customHeight="1">
      <c r="A155" s="681"/>
      <c r="B155" s="682" t="s">
        <v>164</v>
      </c>
      <c r="C155" s="622" t="s">
        <v>290</v>
      </c>
      <c r="D155" s="624"/>
      <c r="E155" s="683"/>
      <c r="F155" s="684">
        <f t="shared" si="24"/>
        <v>0</v>
      </c>
      <c r="G155" s="271">
        <f>'Basis of Estimate'!$G$8</f>
        <v>43617</v>
      </c>
      <c r="H155" s="271">
        <f>'Basis of Estimate'!$E$8</f>
        <v>43800</v>
      </c>
      <c r="I155" s="232">
        <f>VLOOKUP(G155,'Cost Indices'!$R$28:$S$1262,2)</f>
        <v>176.77636123196373</v>
      </c>
      <c r="J155" s="232">
        <f>VLOOKUP(H155,'Cost Indices'!$R$28:$S$1262,2)</f>
        <v>178.55150691465684</v>
      </c>
      <c r="K155" s="233">
        <f t="shared" si="25"/>
        <v>1.0041759375077211E-2</v>
      </c>
      <c r="L155" s="234">
        <f t="shared" si="26"/>
        <v>0</v>
      </c>
      <c r="M155" s="235">
        <f t="shared" si="27"/>
        <v>0</v>
      </c>
      <c r="N155" s="155">
        <v>0</v>
      </c>
      <c r="O155" s="156">
        <f t="shared" si="28"/>
        <v>0</v>
      </c>
      <c r="P155" s="154">
        <f t="shared" si="29"/>
        <v>0</v>
      </c>
      <c r="Q155" s="155">
        <v>0</v>
      </c>
      <c r="R155" s="157">
        <f t="shared" si="30"/>
        <v>0</v>
      </c>
      <c r="S155" s="154">
        <f t="shared" si="31"/>
        <v>0</v>
      </c>
      <c r="T155" s="152"/>
      <c r="U155" s="152"/>
    </row>
    <row r="156" spans="1:21" s="139" customFormat="1" ht="15" customHeight="1">
      <c r="A156" s="681"/>
      <c r="B156" s="682" t="s">
        <v>165</v>
      </c>
      <c r="C156" s="622" t="s">
        <v>290</v>
      </c>
      <c r="D156" s="624"/>
      <c r="E156" s="683"/>
      <c r="F156" s="684">
        <f t="shared" si="24"/>
        <v>0</v>
      </c>
      <c r="G156" s="271">
        <f>'Basis of Estimate'!$G$8</f>
        <v>43617</v>
      </c>
      <c r="H156" s="271">
        <f>'Basis of Estimate'!$E$8</f>
        <v>43800</v>
      </c>
      <c r="I156" s="232">
        <f>VLOOKUP(G156,'Cost Indices'!$R$28:$S$1262,2)</f>
        <v>176.77636123196373</v>
      </c>
      <c r="J156" s="232">
        <f>VLOOKUP(H156,'Cost Indices'!$R$28:$S$1262,2)</f>
        <v>178.55150691465684</v>
      </c>
      <c r="K156" s="233">
        <f t="shared" si="25"/>
        <v>1.0041759375077211E-2</v>
      </c>
      <c r="L156" s="234">
        <f t="shared" si="26"/>
        <v>0</v>
      </c>
      <c r="M156" s="235">
        <f t="shared" si="27"/>
        <v>0</v>
      </c>
      <c r="N156" s="155">
        <v>0</v>
      </c>
      <c r="O156" s="156">
        <f t="shared" si="28"/>
        <v>0</v>
      </c>
      <c r="P156" s="154">
        <f t="shared" si="29"/>
        <v>0</v>
      </c>
      <c r="Q156" s="155">
        <v>0</v>
      </c>
      <c r="R156" s="157">
        <f t="shared" si="30"/>
        <v>0</v>
      </c>
      <c r="S156" s="154">
        <f t="shared" si="31"/>
        <v>0</v>
      </c>
      <c r="T156" s="152"/>
      <c r="U156" s="152"/>
    </row>
    <row r="157" spans="1:21" s="139" customFormat="1" ht="15" customHeight="1">
      <c r="A157" s="681"/>
      <c r="B157" s="682" t="s">
        <v>166</v>
      </c>
      <c r="C157" s="622" t="s">
        <v>290</v>
      </c>
      <c r="D157" s="624"/>
      <c r="E157" s="683"/>
      <c r="F157" s="684">
        <f t="shared" si="24"/>
        <v>0</v>
      </c>
      <c r="G157" s="271">
        <f>'Basis of Estimate'!$G$8</f>
        <v>43617</v>
      </c>
      <c r="H157" s="271">
        <f>'Basis of Estimate'!$E$8</f>
        <v>43800</v>
      </c>
      <c r="I157" s="232">
        <f>VLOOKUP(G157,'Cost Indices'!$R$28:$S$1262,2)</f>
        <v>176.77636123196373</v>
      </c>
      <c r="J157" s="232">
        <f>VLOOKUP(H157,'Cost Indices'!$R$28:$S$1262,2)</f>
        <v>178.55150691465684</v>
      </c>
      <c r="K157" s="233">
        <f t="shared" si="25"/>
        <v>1.0041759375077211E-2</v>
      </c>
      <c r="L157" s="234">
        <f t="shared" si="26"/>
        <v>0</v>
      </c>
      <c r="M157" s="235">
        <f t="shared" si="27"/>
        <v>0</v>
      </c>
      <c r="N157" s="155">
        <v>0</v>
      </c>
      <c r="O157" s="156">
        <f t="shared" si="28"/>
        <v>0</v>
      </c>
      <c r="P157" s="154">
        <f t="shared" si="29"/>
        <v>0</v>
      </c>
      <c r="Q157" s="155">
        <v>0</v>
      </c>
      <c r="R157" s="157">
        <f t="shared" si="30"/>
        <v>0</v>
      </c>
      <c r="S157" s="154">
        <f t="shared" si="31"/>
        <v>0</v>
      </c>
      <c r="T157" s="152"/>
      <c r="U157" s="152"/>
    </row>
    <row r="158" spans="1:21" s="139" customFormat="1" ht="15" customHeight="1">
      <c r="A158" s="681"/>
      <c r="B158" s="682" t="s">
        <v>167</v>
      </c>
      <c r="C158" s="622" t="s">
        <v>290</v>
      </c>
      <c r="D158" s="624"/>
      <c r="E158" s="683"/>
      <c r="F158" s="684">
        <f t="shared" si="24"/>
        <v>0</v>
      </c>
      <c r="G158" s="271">
        <f>'Basis of Estimate'!$G$8</f>
        <v>43617</v>
      </c>
      <c r="H158" s="271">
        <f>'Basis of Estimate'!$E$8</f>
        <v>43800</v>
      </c>
      <c r="I158" s="232">
        <f>VLOOKUP(G158,'Cost Indices'!$R$28:$S$1262,2)</f>
        <v>176.77636123196373</v>
      </c>
      <c r="J158" s="232">
        <f>VLOOKUP(H158,'Cost Indices'!$R$28:$S$1262,2)</f>
        <v>178.55150691465684</v>
      </c>
      <c r="K158" s="233">
        <f t="shared" si="25"/>
        <v>1.0041759375077211E-2</v>
      </c>
      <c r="L158" s="234">
        <f t="shared" si="26"/>
        <v>0</v>
      </c>
      <c r="M158" s="235">
        <f t="shared" si="27"/>
        <v>0</v>
      </c>
      <c r="N158" s="155">
        <v>0</v>
      </c>
      <c r="O158" s="156">
        <f t="shared" si="28"/>
        <v>0</v>
      </c>
      <c r="P158" s="154">
        <f t="shared" si="29"/>
        <v>0</v>
      </c>
      <c r="Q158" s="155">
        <v>0</v>
      </c>
      <c r="R158" s="157">
        <f t="shared" si="30"/>
        <v>0</v>
      </c>
      <c r="S158" s="154">
        <f t="shared" si="31"/>
        <v>0</v>
      </c>
      <c r="T158" s="152"/>
      <c r="U158" s="152"/>
    </row>
    <row r="159" spans="1:21" s="139" customFormat="1" ht="15" customHeight="1">
      <c r="A159" s="681"/>
      <c r="B159" s="682"/>
      <c r="C159" s="622"/>
      <c r="D159" s="624"/>
      <c r="E159" s="683"/>
      <c r="F159" s="686"/>
      <c r="G159" s="271"/>
      <c r="H159" s="271"/>
      <c r="I159" s="232"/>
      <c r="J159" s="232"/>
      <c r="K159" s="233"/>
      <c r="L159" s="234"/>
      <c r="M159" s="235"/>
      <c r="N159" s="155"/>
      <c r="O159" s="156"/>
      <c r="P159" s="154"/>
      <c r="Q159" s="155"/>
      <c r="R159" s="157"/>
      <c r="S159" s="154"/>
      <c r="T159" s="152"/>
      <c r="U159" s="152"/>
    </row>
    <row r="160" spans="1:21" s="139" customFormat="1" ht="15" customHeight="1">
      <c r="A160" s="324"/>
      <c r="B160" s="71" t="s">
        <v>1104</v>
      </c>
      <c r="C160" s="205"/>
      <c r="D160" s="190"/>
      <c r="E160" s="679"/>
      <c r="F160" s="680"/>
      <c r="G160" s="280"/>
      <c r="H160" s="280"/>
      <c r="I160" s="44"/>
      <c r="J160" s="44"/>
      <c r="K160" s="44"/>
      <c r="L160" s="44"/>
      <c r="M160" s="44"/>
      <c r="N160" s="14"/>
      <c r="O160" s="14"/>
      <c r="P160" s="14"/>
      <c r="Q160" s="14"/>
      <c r="R160" s="14"/>
      <c r="S160" s="14"/>
      <c r="T160" s="14"/>
      <c r="U160" s="14"/>
    </row>
    <row r="161" spans="1:21" s="139" customFormat="1" ht="15" customHeight="1">
      <c r="A161" s="681"/>
      <c r="B161" s="682" t="s">
        <v>1105</v>
      </c>
      <c r="C161" s="622" t="s">
        <v>290</v>
      </c>
      <c r="D161" s="624"/>
      <c r="E161" s="683"/>
      <c r="F161" s="684">
        <f t="shared" ref="F161:F166" si="32">+E161*D161</f>
        <v>0</v>
      </c>
      <c r="G161" s="271">
        <f>'Basis of Estimate'!$G$8</f>
        <v>43617</v>
      </c>
      <c r="H161" s="271">
        <f>'Basis of Estimate'!$E$8</f>
        <v>43800</v>
      </c>
      <c r="I161" s="232">
        <f>VLOOKUP(G161,'Cost Indices'!$R$28:$S$1262,2)</f>
        <v>176.77636123196373</v>
      </c>
      <c r="J161" s="232">
        <f>VLOOKUP(H161,'Cost Indices'!$R$28:$S$1262,2)</f>
        <v>178.55150691465684</v>
      </c>
      <c r="K161" s="233">
        <f t="shared" ref="K161:K166" si="33">(J161-I161)/I161</f>
        <v>1.0041759375077211E-2</v>
      </c>
      <c r="L161" s="234">
        <f t="shared" ref="L161:L166" si="34">E161*(1+K161)</f>
        <v>0</v>
      </c>
      <c r="M161" s="235">
        <f t="shared" ref="M161:M166" si="35">+L161*D161</f>
        <v>0</v>
      </c>
      <c r="N161" s="155">
        <v>0</v>
      </c>
      <c r="O161" s="156">
        <f t="shared" ref="O161:O166" si="36">M161*N161</f>
        <v>0</v>
      </c>
      <c r="P161" s="154">
        <f t="shared" ref="P161:P166" si="37">M161+O161</f>
        <v>0</v>
      </c>
      <c r="Q161" s="155">
        <v>0</v>
      </c>
      <c r="R161" s="157">
        <f t="shared" ref="R161:R166" si="38">P161*Q161</f>
        <v>0</v>
      </c>
      <c r="S161" s="154">
        <f t="shared" ref="S161:S166" si="39">P161+R161</f>
        <v>0</v>
      </c>
      <c r="T161" s="152"/>
      <c r="U161" s="152"/>
    </row>
    <row r="162" spans="1:21" s="139" customFormat="1" ht="15" customHeight="1">
      <c r="A162" s="681"/>
      <c r="B162" s="682" t="s">
        <v>174</v>
      </c>
      <c r="C162" s="622" t="s">
        <v>290</v>
      </c>
      <c r="D162" s="624"/>
      <c r="E162" s="683"/>
      <c r="F162" s="684">
        <f t="shared" si="32"/>
        <v>0</v>
      </c>
      <c r="G162" s="271">
        <f>'Basis of Estimate'!$G$8</f>
        <v>43617</v>
      </c>
      <c r="H162" s="271">
        <f>'Basis of Estimate'!$E$8</f>
        <v>43800</v>
      </c>
      <c r="I162" s="232">
        <f>VLOOKUP(G162,'Cost Indices'!$R$28:$S$1262,2)</f>
        <v>176.77636123196373</v>
      </c>
      <c r="J162" s="232">
        <f>VLOOKUP(H162,'Cost Indices'!$R$28:$S$1262,2)</f>
        <v>178.55150691465684</v>
      </c>
      <c r="K162" s="233">
        <f t="shared" si="33"/>
        <v>1.0041759375077211E-2</v>
      </c>
      <c r="L162" s="234">
        <f t="shared" si="34"/>
        <v>0</v>
      </c>
      <c r="M162" s="235">
        <f t="shared" si="35"/>
        <v>0</v>
      </c>
      <c r="N162" s="155">
        <v>0</v>
      </c>
      <c r="O162" s="156">
        <f t="shared" si="36"/>
        <v>0</v>
      </c>
      <c r="P162" s="154">
        <f t="shared" si="37"/>
        <v>0</v>
      </c>
      <c r="Q162" s="155">
        <v>0</v>
      </c>
      <c r="R162" s="157">
        <f t="shared" si="38"/>
        <v>0</v>
      </c>
      <c r="S162" s="154">
        <f t="shared" si="39"/>
        <v>0</v>
      </c>
      <c r="T162" s="152"/>
      <c r="U162" s="152"/>
    </row>
    <row r="163" spans="1:21" s="139" customFormat="1" ht="15" customHeight="1">
      <c r="A163" s="681"/>
      <c r="B163" s="682" t="s">
        <v>175</v>
      </c>
      <c r="C163" s="622" t="s">
        <v>290</v>
      </c>
      <c r="D163" s="624"/>
      <c r="E163" s="683"/>
      <c r="F163" s="684">
        <f t="shared" si="32"/>
        <v>0</v>
      </c>
      <c r="G163" s="271">
        <f>'Basis of Estimate'!$G$8</f>
        <v>43617</v>
      </c>
      <c r="H163" s="271">
        <f>'Basis of Estimate'!$E$8</f>
        <v>43800</v>
      </c>
      <c r="I163" s="232">
        <f>VLOOKUP(G163,'Cost Indices'!$R$28:$S$1262,2)</f>
        <v>176.77636123196373</v>
      </c>
      <c r="J163" s="232">
        <f>VLOOKUP(H163,'Cost Indices'!$R$28:$S$1262,2)</f>
        <v>178.55150691465684</v>
      </c>
      <c r="K163" s="233">
        <f t="shared" si="33"/>
        <v>1.0041759375077211E-2</v>
      </c>
      <c r="L163" s="234">
        <f t="shared" si="34"/>
        <v>0</v>
      </c>
      <c r="M163" s="235">
        <f t="shared" si="35"/>
        <v>0</v>
      </c>
      <c r="N163" s="155">
        <v>0</v>
      </c>
      <c r="O163" s="156">
        <f t="shared" si="36"/>
        <v>0</v>
      </c>
      <c r="P163" s="154">
        <f t="shared" si="37"/>
        <v>0</v>
      </c>
      <c r="Q163" s="155">
        <v>0</v>
      </c>
      <c r="R163" s="157">
        <f t="shared" si="38"/>
        <v>0</v>
      </c>
      <c r="S163" s="154">
        <f t="shared" si="39"/>
        <v>0</v>
      </c>
      <c r="T163" s="152"/>
      <c r="U163" s="152"/>
    </row>
    <row r="164" spans="1:21" s="139" customFormat="1" ht="15" customHeight="1">
      <c r="A164" s="681"/>
      <c r="B164" s="682" t="s">
        <v>176</v>
      </c>
      <c r="C164" s="622" t="s">
        <v>290</v>
      </c>
      <c r="D164" s="624"/>
      <c r="E164" s="683"/>
      <c r="F164" s="684">
        <f t="shared" si="32"/>
        <v>0</v>
      </c>
      <c r="G164" s="271">
        <f>'Basis of Estimate'!$G$8</f>
        <v>43617</v>
      </c>
      <c r="H164" s="271">
        <f>'Basis of Estimate'!$E$8</f>
        <v>43800</v>
      </c>
      <c r="I164" s="232">
        <f>VLOOKUP(G164,'Cost Indices'!$R$28:$S$1262,2)</f>
        <v>176.77636123196373</v>
      </c>
      <c r="J164" s="232">
        <f>VLOOKUP(H164,'Cost Indices'!$R$28:$S$1262,2)</f>
        <v>178.55150691465684</v>
      </c>
      <c r="K164" s="233">
        <f t="shared" si="33"/>
        <v>1.0041759375077211E-2</v>
      </c>
      <c r="L164" s="234">
        <f t="shared" si="34"/>
        <v>0</v>
      </c>
      <c r="M164" s="235">
        <f t="shared" si="35"/>
        <v>0</v>
      </c>
      <c r="N164" s="155">
        <v>0</v>
      </c>
      <c r="O164" s="156">
        <f t="shared" si="36"/>
        <v>0</v>
      </c>
      <c r="P164" s="154">
        <f t="shared" si="37"/>
        <v>0</v>
      </c>
      <c r="Q164" s="155">
        <v>0</v>
      </c>
      <c r="R164" s="157">
        <f t="shared" si="38"/>
        <v>0</v>
      </c>
      <c r="S164" s="154">
        <f t="shared" si="39"/>
        <v>0</v>
      </c>
      <c r="T164" s="152"/>
      <c r="U164" s="152"/>
    </row>
    <row r="165" spans="1:21" s="139" customFormat="1" ht="15" customHeight="1">
      <c r="A165" s="681"/>
      <c r="B165" s="682" t="s">
        <v>1106</v>
      </c>
      <c r="C165" s="622" t="s">
        <v>290</v>
      </c>
      <c r="D165" s="624"/>
      <c r="E165" s="683"/>
      <c r="F165" s="684">
        <f t="shared" si="32"/>
        <v>0</v>
      </c>
      <c r="G165" s="271">
        <f>'Basis of Estimate'!$G$8</f>
        <v>43617</v>
      </c>
      <c r="H165" s="271">
        <f>'Basis of Estimate'!$E$8</f>
        <v>43800</v>
      </c>
      <c r="I165" s="232">
        <f>VLOOKUP(G165,'Cost Indices'!$R$28:$S$1262,2)</f>
        <v>176.77636123196373</v>
      </c>
      <c r="J165" s="232">
        <f>VLOOKUP(H165,'Cost Indices'!$R$28:$S$1262,2)</f>
        <v>178.55150691465684</v>
      </c>
      <c r="K165" s="233">
        <f t="shared" si="33"/>
        <v>1.0041759375077211E-2</v>
      </c>
      <c r="L165" s="234">
        <f t="shared" si="34"/>
        <v>0</v>
      </c>
      <c r="M165" s="235">
        <f t="shared" si="35"/>
        <v>0</v>
      </c>
      <c r="N165" s="155">
        <v>0</v>
      </c>
      <c r="O165" s="156">
        <f t="shared" si="36"/>
        <v>0</v>
      </c>
      <c r="P165" s="154">
        <f t="shared" si="37"/>
        <v>0</v>
      </c>
      <c r="Q165" s="155">
        <v>0</v>
      </c>
      <c r="R165" s="157">
        <f t="shared" si="38"/>
        <v>0</v>
      </c>
      <c r="S165" s="154">
        <f t="shared" si="39"/>
        <v>0</v>
      </c>
      <c r="T165" s="152"/>
      <c r="U165" s="152"/>
    </row>
    <row r="166" spans="1:21" s="139" customFormat="1" ht="15" customHeight="1">
      <c r="A166" s="681"/>
      <c r="B166" s="682" t="s">
        <v>177</v>
      </c>
      <c r="C166" s="622" t="s">
        <v>290</v>
      </c>
      <c r="D166" s="624"/>
      <c r="E166" s="683"/>
      <c r="F166" s="684">
        <f t="shared" si="32"/>
        <v>0</v>
      </c>
      <c r="G166" s="271">
        <f>'Basis of Estimate'!$G$8</f>
        <v>43617</v>
      </c>
      <c r="H166" s="271">
        <f>'Basis of Estimate'!$E$8</f>
        <v>43800</v>
      </c>
      <c r="I166" s="232">
        <f>VLOOKUP(G166,'Cost Indices'!$R$28:$S$1262,2)</f>
        <v>176.77636123196373</v>
      </c>
      <c r="J166" s="232">
        <f>VLOOKUP(H166,'Cost Indices'!$R$28:$S$1262,2)</f>
        <v>178.55150691465684</v>
      </c>
      <c r="K166" s="233">
        <f t="shared" si="33"/>
        <v>1.0041759375077211E-2</v>
      </c>
      <c r="L166" s="234">
        <f t="shared" si="34"/>
        <v>0</v>
      </c>
      <c r="M166" s="235">
        <f t="shared" si="35"/>
        <v>0</v>
      </c>
      <c r="N166" s="155">
        <v>0</v>
      </c>
      <c r="O166" s="156">
        <f t="shared" si="36"/>
        <v>0</v>
      </c>
      <c r="P166" s="154">
        <f t="shared" si="37"/>
        <v>0</v>
      </c>
      <c r="Q166" s="155">
        <v>0</v>
      </c>
      <c r="R166" s="157">
        <f t="shared" si="38"/>
        <v>0</v>
      </c>
      <c r="S166" s="154">
        <f t="shared" si="39"/>
        <v>0</v>
      </c>
      <c r="T166" s="152"/>
      <c r="U166" s="152"/>
    </row>
    <row r="167" spans="1:21" s="139" customFormat="1" ht="15" customHeight="1">
      <c r="A167" s="681"/>
      <c r="B167" s="682"/>
      <c r="C167" s="622"/>
      <c r="D167" s="624"/>
      <c r="E167" s="683"/>
      <c r="F167" s="686"/>
      <c r="G167" s="271"/>
      <c r="H167" s="271"/>
      <c r="I167" s="232"/>
      <c r="J167" s="232"/>
      <c r="K167" s="233"/>
      <c r="L167" s="234"/>
      <c r="M167" s="235"/>
      <c r="N167" s="155"/>
      <c r="O167" s="156"/>
      <c r="P167" s="154"/>
      <c r="Q167" s="155"/>
      <c r="R167" s="157"/>
      <c r="S167" s="154"/>
      <c r="T167" s="152"/>
      <c r="U167" s="152"/>
    </row>
    <row r="168" spans="1:21" s="139" customFormat="1" ht="15" customHeight="1">
      <c r="A168" s="324"/>
      <c r="B168" s="71" t="s">
        <v>1107</v>
      </c>
      <c r="C168" s="205"/>
      <c r="D168" s="190"/>
      <c r="E168" s="679"/>
      <c r="F168" s="680"/>
      <c r="G168" s="280"/>
      <c r="H168" s="280"/>
      <c r="I168" s="44"/>
      <c r="J168" s="44"/>
      <c r="K168" s="44"/>
      <c r="L168" s="44"/>
      <c r="M168" s="44"/>
      <c r="N168" s="14"/>
      <c r="O168" s="14"/>
      <c r="P168" s="14"/>
      <c r="Q168" s="14"/>
      <c r="R168" s="14"/>
      <c r="S168" s="14"/>
      <c r="T168" s="14"/>
      <c r="U168" s="14"/>
    </row>
    <row r="169" spans="1:21" ht="15" customHeight="1">
      <c r="A169" s="681"/>
      <c r="B169" s="682" t="s">
        <v>168</v>
      </c>
      <c r="C169" s="622" t="s">
        <v>290</v>
      </c>
      <c r="D169" s="624"/>
      <c r="E169" s="683"/>
      <c r="F169" s="684">
        <f t="shared" ref="F169:F174" si="40">+E169*D169</f>
        <v>0</v>
      </c>
      <c r="G169" s="271">
        <f>'Basis of Estimate'!$G$8</f>
        <v>43617</v>
      </c>
      <c r="H169" s="271">
        <f>'Basis of Estimate'!$E$8</f>
        <v>43800</v>
      </c>
      <c r="I169" s="232">
        <f>VLOOKUP(G169,'Cost Indices'!$R$28:$S$1262,2)</f>
        <v>176.77636123196373</v>
      </c>
      <c r="J169" s="232">
        <f>VLOOKUP(H169,'Cost Indices'!$R$28:$S$1262,2)</f>
        <v>178.55150691465684</v>
      </c>
      <c r="K169" s="233">
        <f t="shared" ref="K169:K174" si="41">(J169-I169)/I169</f>
        <v>1.0041759375077211E-2</v>
      </c>
      <c r="L169" s="234">
        <f t="shared" ref="L169:L174" si="42">E169*(1+K169)</f>
        <v>0</v>
      </c>
      <c r="M169" s="235">
        <f t="shared" ref="M169:M174" si="43">+L169*D169</f>
        <v>0</v>
      </c>
      <c r="N169" s="155">
        <v>0</v>
      </c>
      <c r="O169" s="156">
        <f t="shared" ref="O169:O174" si="44">M169*N169</f>
        <v>0</v>
      </c>
      <c r="P169" s="154">
        <f t="shared" ref="P169:P174" si="45">M169+O169</f>
        <v>0</v>
      </c>
      <c r="Q169" s="155">
        <v>0</v>
      </c>
      <c r="R169" s="157">
        <f t="shared" ref="R169:R174" si="46">P169*Q169</f>
        <v>0</v>
      </c>
      <c r="S169" s="154">
        <f t="shared" ref="S169:S174" si="47">P169+R169</f>
        <v>0</v>
      </c>
      <c r="T169" s="152"/>
      <c r="U169" s="152"/>
    </row>
    <row r="170" spans="1:21" ht="15" customHeight="1">
      <c r="A170" s="681"/>
      <c r="B170" s="682" t="s">
        <v>169</v>
      </c>
      <c r="C170" s="622" t="s">
        <v>290</v>
      </c>
      <c r="D170" s="624"/>
      <c r="E170" s="683"/>
      <c r="F170" s="684">
        <f t="shared" si="40"/>
        <v>0</v>
      </c>
      <c r="G170" s="271">
        <f>'Basis of Estimate'!$G$8</f>
        <v>43617</v>
      </c>
      <c r="H170" s="271">
        <f>'Basis of Estimate'!$E$8</f>
        <v>43800</v>
      </c>
      <c r="I170" s="232">
        <f>VLOOKUP(G170,'Cost Indices'!$R$28:$S$1262,2)</f>
        <v>176.77636123196373</v>
      </c>
      <c r="J170" s="232">
        <f>VLOOKUP(H170,'Cost Indices'!$R$28:$S$1262,2)</f>
        <v>178.55150691465684</v>
      </c>
      <c r="K170" s="233">
        <f t="shared" si="41"/>
        <v>1.0041759375077211E-2</v>
      </c>
      <c r="L170" s="234">
        <f t="shared" si="42"/>
        <v>0</v>
      </c>
      <c r="M170" s="235">
        <f t="shared" si="43"/>
        <v>0</v>
      </c>
      <c r="N170" s="155">
        <v>0</v>
      </c>
      <c r="O170" s="156">
        <f t="shared" si="44"/>
        <v>0</v>
      </c>
      <c r="P170" s="154">
        <f t="shared" si="45"/>
        <v>0</v>
      </c>
      <c r="Q170" s="155">
        <v>0</v>
      </c>
      <c r="R170" s="157">
        <f t="shared" si="46"/>
        <v>0</v>
      </c>
      <c r="S170" s="154">
        <f t="shared" si="47"/>
        <v>0</v>
      </c>
      <c r="T170" s="152"/>
      <c r="U170" s="152"/>
    </row>
    <row r="171" spans="1:21" ht="15" customHeight="1">
      <c r="A171" s="681"/>
      <c r="B171" s="682" t="s">
        <v>170</v>
      </c>
      <c r="C171" s="622" t="s">
        <v>290</v>
      </c>
      <c r="D171" s="624"/>
      <c r="E171" s="683"/>
      <c r="F171" s="684">
        <f t="shared" si="40"/>
        <v>0</v>
      </c>
      <c r="G171" s="271">
        <f>'Basis of Estimate'!$G$8</f>
        <v>43617</v>
      </c>
      <c r="H171" s="271">
        <f>'Basis of Estimate'!$E$8</f>
        <v>43800</v>
      </c>
      <c r="I171" s="232">
        <f>VLOOKUP(G171,'Cost Indices'!$R$28:$S$1262,2)</f>
        <v>176.77636123196373</v>
      </c>
      <c r="J171" s="232">
        <f>VLOOKUP(H171,'Cost Indices'!$R$28:$S$1262,2)</f>
        <v>178.55150691465684</v>
      </c>
      <c r="K171" s="233">
        <f t="shared" si="41"/>
        <v>1.0041759375077211E-2</v>
      </c>
      <c r="L171" s="234">
        <f t="shared" si="42"/>
        <v>0</v>
      </c>
      <c r="M171" s="235">
        <f t="shared" si="43"/>
        <v>0</v>
      </c>
      <c r="N171" s="155">
        <v>0</v>
      </c>
      <c r="O171" s="156">
        <f t="shared" si="44"/>
        <v>0</v>
      </c>
      <c r="P171" s="154">
        <f t="shared" si="45"/>
        <v>0</v>
      </c>
      <c r="Q171" s="155">
        <v>0</v>
      </c>
      <c r="R171" s="157">
        <f t="shared" si="46"/>
        <v>0</v>
      </c>
      <c r="S171" s="154">
        <f t="shared" si="47"/>
        <v>0</v>
      </c>
      <c r="T171" s="152"/>
      <c r="U171" s="152"/>
    </row>
    <row r="172" spans="1:21" ht="15" customHeight="1">
      <c r="A172" s="681"/>
      <c r="B172" s="682" t="s">
        <v>171</v>
      </c>
      <c r="C172" s="622" t="s">
        <v>290</v>
      </c>
      <c r="D172" s="624"/>
      <c r="E172" s="683"/>
      <c r="F172" s="684">
        <f t="shared" si="40"/>
        <v>0</v>
      </c>
      <c r="G172" s="271">
        <f>'Basis of Estimate'!$G$8</f>
        <v>43617</v>
      </c>
      <c r="H172" s="271">
        <f>'Basis of Estimate'!$E$8</f>
        <v>43800</v>
      </c>
      <c r="I172" s="232">
        <f>VLOOKUP(G172,'Cost Indices'!$R$28:$S$1262,2)</f>
        <v>176.77636123196373</v>
      </c>
      <c r="J172" s="232">
        <f>VLOOKUP(H172,'Cost Indices'!$R$28:$S$1262,2)</f>
        <v>178.55150691465684</v>
      </c>
      <c r="K172" s="233">
        <f t="shared" si="41"/>
        <v>1.0041759375077211E-2</v>
      </c>
      <c r="L172" s="234">
        <f t="shared" si="42"/>
        <v>0</v>
      </c>
      <c r="M172" s="235">
        <f t="shared" si="43"/>
        <v>0</v>
      </c>
      <c r="N172" s="155">
        <v>0</v>
      </c>
      <c r="O172" s="156">
        <f t="shared" si="44"/>
        <v>0</v>
      </c>
      <c r="P172" s="154">
        <f t="shared" si="45"/>
        <v>0</v>
      </c>
      <c r="Q172" s="155">
        <v>0</v>
      </c>
      <c r="R172" s="157">
        <f t="shared" si="46"/>
        <v>0</v>
      </c>
      <c r="S172" s="154">
        <f t="shared" si="47"/>
        <v>0</v>
      </c>
      <c r="T172" s="152"/>
      <c r="U172" s="152"/>
    </row>
    <row r="173" spans="1:21" ht="15" customHeight="1">
      <c r="A173" s="326"/>
      <c r="B173" s="682" t="s">
        <v>172</v>
      </c>
      <c r="C173" s="622" t="s">
        <v>290</v>
      </c>
      <c r="D173" s="624"/>
      <c r="E173" s="683"/>
      <c r="F173" s="684">
        <f t="shared" si="40"/>
        <v>0</v>
      </c>
      <c r="G173" s="271">
        <f>'Basis of Estimate'!$G$8</f>
        <v>43617</v>
      </c>
      <c r="H173" s="271">
        <f>'Basis of Estimate'!$E$8</f>
        <v>43800</v>
      </c>
      <c r="I173" s="232">
        <f>VLOOKUP(G173,'Cost Indices'!$R$28:$S$1262,2)</f>
        <v>176.77636123196373</v>
      </c>
      <c r="J173" s="232">
        <f>VLOOKUP(H173,'Cost Indices'!$R$28:$S$1262,2)</f>
        <v>178.55150691465684</v>
      </c>
      <c r="K173" s="233">
        <f t="shared" si="41"/>
        <v>1.0041759375077211E-2</v>
      </c>
      <c r="L173" s="234">
        <f t="shared" si="42"/>
        <v>0</v>
      </c>
      <c r="M173" s="235">
        <f t="shared" si="43"/>
        <v>0</v>
      </c>
      <c r="N173" s="155">
        <v>0</v>
      </c>
      <c r="O173" s="156">
        <f t="shared" si="44"/>
        <v>0</v>
      </c>
      <c r="P173" s="154">
        <f t="shared" si="45"/>
        <v>0</v>
      </c>
      <c r="Q173" s="155">
        <v>0</v>
      </c>
      <c r="R173" s="157">
        <f t="shared" si="46"/>
        <v>0</v>
      </c>
      <c r="S173" s="154">
        <f t="shared" si="47"/>
        <v>0</v>
      </c>
      <c r="T173" s="152"/>
      <c r="U173" s="152"/>
    </row>
    <row r="174" spans="1:21" ht="15" customHeight="1">
      <c r="A174" s="681"/>
      <c r="B174" s="682" t="s">
        <v>173</v>
      </c>
      <c r="C174" s="622" t="s">
        <v>290</v>
      </c>
      <c r="D174" s="624"/>
      <c r="E174" s="683"/>
      <c r="F174" s="684">
        <f t="shared" si="40"/>
        <v>0</v>
      </c>
      <c r="G174" s="271">
        <f>'Basis of Estimate'!$G$8</f>
        <v>43617</v>
      </c>
      <c r="H174" s="271">
        <f>'Basis of Estimate'!$E$8</f>
        <v>43800</v>
      </c>
      <c r="I174" s="232">
        <f>VLOOKUP(G174,'Cost Indices'!$R$28:$S$1262,2)</f>
        <v>176.77636123196373</v>
      </c>
      <c r="J174" s="232">
        <f>VLOOKUP(H174,'Cost Indices'!$R$28:$S$1262,2)</f>
        <v>178.55150691465684</v>
      </c>
      <c r="K174" s="233">
        <f t="shared" si="41"/>
        <v>1.0041759375077211E-2</v>
      </c>
      <c r="L174" s="234">
        <f t="shared" si="42"/>
        <v>0</v>
      </c>
      <c r="M174" s="235">
        <f t="shared" si="43"/>
        <v>0</v>
      </c>
      <c r="N174" s="155">
        <v>0</v>
      </c>
      <c r="O174" s="156">
        <f t="shared" si="44"/>
        <v>0</v>
      </c>
      <c r="P174" s="154">
        <f t="shared" si="45"/>
        <v>0</v>
      </c>
      <c r="Q174" s="155">
        <v>0</v>
      </c>
      <c r="R174" s="157">
        <f t="shared" si="46"/>
        <v>0</v>
      </c>
      <c r="S174" s="154">
        <f t="shared" si="47"/>
        <v>0</v>
      </c>
      <c r="T174" s="152"/>
      <c r="U174" s="152"/>
    </row>
    <row r="175" spans="1:21" s="139" customFormat="1" ht="15" customHeight="1">
      <c r="A175" s="318"/>
      <c r="B175" s="169"/>
      <c r="C175" s="45"/>
      <c r="D175" s="46"/>
      <c r="E175" s="47"/>
      <c r="F175" s="64"/>
      <c r="G175" s="287"/>
      <c r="H175" s="287"/>
      <c r="I175" s="64"/>
      <c r="J175" s="64"/>
      <c r="K175" s="64"/>
      <c r="L175" s="64"/>
      <c r="M175" s="64"/>
      <c r="N175" s="64"/>
      <c r="O175" s="64"/>
      <c r="P175" s="64"/>
      <c r="Q175" s="64"/>
      <c r="R175" s="64"/>
      <c r="S175" s="64"/>
      <c r="T175" s="64"/>
      <c r="U175" s="64"/>
    </row>
    <row r="176" spans="1:21" ht="23.25" customHeight="1">
      <c r="A176" s="85">
        <f>A143</f>
        <v>7.5</v>
      </c>
      <c r="B176" s="87" t="str">
        <f>B143</f>
        <v>INSTRUMENTATION, CONTROL &amp; SCADA</v>
      </c>
      <c r="C176" s="766" t="s">
        <v>242</v>
      </c>
      <c r="D176" s="767"/>
      <c r="E176" s="768"/>
      <c r="F176" s="249">
        <f>SUM(F143:F175)</f>
        <v>0</v>
      </c>
      <c r="G176" s="274"/>
      <c r="H176" s="274"/>
      <c r="I176" s="144"/>
      <c r="J176" s="144"/>
      <c r="K176" s="144"/>
      <c r="L176" s="144"/>
      <c r="M176" s="249">
        <f>SUM(M143:M175)</f>
        <v>0</v>
      </c>
      <c r="N176" s="141"/>
      <c r="O176" s="249">
        <f>SUM(O143:O175)</f>
        <v>0</v>
      </c>
      <c r="P176" s="249">
        <f>SUM(P143:P175)</f>
        <v>0</v>
      </c>
      <c r="Q176" s="144"/>
      <c r="R176" s="249">
        <f>SUM(R143:R175)</f>
        <v>0</v>
      </c>
      <c r="S176" s="249">
        <f>SUM(S143:S175)</f>
        <v>0</v>
      </c>
      <c r="T176" s="141"/>
      <c r="U176" s="144"/>
    </row>
    <row r="177" spans="1:13" ht="15" customHeight="1">
      <c r="A177" s="1"/>
      <c r="B177" s="137"/>
      <c r="C177" s="2"/>
      <c r="D177" s="3"/>
      <c r="E177" s="4"/>
      <c r="F177"/>
      <c r="G177" s="242"/>
      <c r="H177" s="242"/>
      <c r="I177"/>
      <c r="J177"/>
      <c r="K177"/>
      <c r="L177"/>
      <c r="M177"/>
    </row>
    <row r="178" spans="1:13" ht="15" customHeight="1">
      <c r="A178" s="1"/>
      <c r="B178" s="137"/>
      <c r="C178" s="2"/>
      <c r="D178" s="3"/>
      <c r="E178" s="4"/>
      <c r="F178"/>
      <c r="G178" s="242"/>
      <c r="H178" s="242"/>
      <c r="I178"/>
      <c r="J178"/>
      <c r="K178"/>
      <c r="L178"/>
      <c r="M178"/>
    </row>
    <row r="179" spans="1:13" ht="15" customHeight="1">
      <c r="A179" s="1"/>
      <c r="B179" s="137"/>
      <c r="C179" s="2"/>
      <c r="D179" s="3"/>
      <c r="E179" s="4"/>
      <c r="F179"/>
      <c r="G179" s="242"/>
      <c r="H179" s="242"/>
      <c r="I179"/>
      <c r="J179"/>
      <c r="K179"/>
      <c r="L179"/>
      <c r="M179"/>
    </row>
    <row r="180" spans="1:13" ht="15" customHeight="1">
      <c r="A180" s="1"/>
      <c r="B180" s="137"/>
      <c r="C180" s="2"/>
      <c r="D180" s="3"/>
      <c r="E180" s="4"/>
      <c r="F180"/>
      <c r="G180" s="242"/>
      <c r="H180" s="242"/>
      <c r="I180"/>
      <c r="J180"/>
      <c r="K180"/>
      <c r="L180"/>
      <c r="M180"/>
    </row>
    <row r="181" spans="1:13" ht="15" customHeight="1">
      <c r="A181" s="1"/>
      <c r="B181" s="137"/>
      <c r="C181" s="2"/>
      <c r="D181" s="3"/>
      <c r="E181" s="4"/>
      <c r="F181"/>
      <c r="G181" s="242"/>
      <c r="H181" s="242"/>
      <c r="I181"/>
      <c r="J181"/>
      <c r="K181"/>
      <c r="L181"/>
      <c r="M181"/>
    </row>
    <row r="182" spans="1:13" ht="15" customHeight="1">
      <c r="A182" s="1"/>
      <c r="B182" s="137"/>
      <c r="C182" s="2"/>
      <c r="D182" s="3"/>
      <c r="E182" s="4"/>
      <c r="F182"/>
      <c r="G182" s="242"/>
      <c r="H182" s="242"/>
      <c r="I182"/>
      <c r="J182"/>
      <c r="K182"/>
      <c r="L182"/>
      <c r="M182"/>
    </row>
    <row r="183" spans="1:13" ht="15" customHeight="1">
      <c r="A183" s="1"/>
      <c r="B183" s="137"/>
      <c r="C183" s="2"/>
      <c r="D183" s="3"/>
      <c r="E183" s="4"/>
      <c r="F183"/>
      <c r="G183" s="242"/>
      <c r="H183" s="242"/>
      <c r="I183"/>
      <c r="J183"/>
      <c r="K183"/>
      <c r="L183"/>
      <c r="M183"/>
    </row>
    <row r="184" spans="1:13" ht="15" customHeight="1">
      <c r="A184" s="1"/>
      <c r="B184" s="137"/>
      <c r="C184" s="2"/>
      <c r="D184" s="3"/>
      <c r="E184" s="4"/>
      <c r="F184"/>
      <c r="G184" s="242"/>
      <c r="H184" s="242"/>
      <c r="I184"/>
      <c r="J184"/>
      <c r="K184"/>
      <c r="L184"/>
      <c r="M184"/>
    </row>
    <row r="185" spans="1:13" ht="15" customHeight="1">
      <c r="A185" s="1"/>
      <c r="B185" s="137"/>
      <c r="C185" s="2"/>
      <c r="D185" s="3"/>
      <c r="E185" s="4"/>
      <c r="F185"/>
      <c r="G185" s="242"/>
      <c r="H185" s="242"/>
      <c r="I185"/>
      <c r="J185"/>
      <c r="K185"/>
      <c r="L185"/>
      <c r="M185"/>
    </row>
    <row r="186" spans="1:13" ht="15" customHeight="1">
      <c r="A186" s="1"/>
      <c r="B186" s="137"/>
      <c r="C186" s="2"/>
      <c r="D186" s="3"/>
      <c r="E186" s="4"/>
      <c r="F186"/>
      <c r="G186" s="242"/>
      <c r="H186" s="242"/>
      <c r="I186"/>
      <c r="J186"/>
      <c r="K186"/>
      <c r="L186"/>
      <c r="M186"/>
    </row>
    <row r="187" spans="1:13" ht="15" customHeight="1">
      <c r="A187" s="1"/>
      <c r="B187" s="137"/>
      <c r="C187" s="2"/>
      <c r="D187" s="3"/>
      <c r="E187" s="4"/>
      <c r="F187"/>
      <c r="G187" s="242"/>
      <c r="H187" s="242"/>
      <c r="I187"/>
      <c r="J187"/>
      <c r="K187"/>
      <c r="L187"/>
      <c r="M187"/>
    </row>
    <row r="188" spans="1:13" ht="15" customHeight="1">
      <c r="A188" s="1"/>
      <c r="B188" s="137"/>
      <c r="C188" s="2"/>
      <c r="D188" s="3"/>
      <c r="E188" s="4"/>
      <c r="F188"/>
      <c r="G188" s="242"/>
      <c r="H188" s="242"/>
      <c r="I188"/>
      <c r="J188"/>
      <c r="K188"/>
      <c r="L188"/>
      <c r="M188"/>
    </row>
    <row r="189" spans="1:13" ht="15" customHeight="1">
      <c r="A189" s="1"/>
      <c r="B189" s="137"/>
      <c r="C189" s="2"/>
      <c r="D189" s="3"/>
      <c r="E189" s="4"/>
      <c r="F189"/>
      <c r="G189" s="242"/>
      <c r="H189" s="242"/>
      <c r="I189"/>
      <c r="J189"/>
      <c r="K189"/>
      <c r="L189"/>
      <c r="M189"/>
    </row>
    <row r="190" spans="1:13" ht="15" customHeight="1">
      <c r="A190" s="1"/>
      <c r="B190" s="137"/>
      <c r="C190" s="2"/>
      <c r="D190" s="3"/>
      <c r="E190" s="4"/>
      <c r="F190"/>
      <c r="G190" s="242"/>
      <c r="H190" s="242"/>
      <c r="I190"/>
      <c r="J190"/>
      <c r="K190"/>
      <c r="L190"/>
      <c r="M190"/>
    </row>
    <row r="191" spans="1:13" ht="15" customHeight="1">
      <c r="A191" s="1"/>
      <c r="B191" s="137"/>
      <c r="C191" s="2"/>
      <c r="D191" s="3"/>
      <c r="E191" s="4"/>
      <c r="F191"/>
      <c r="G191" s="242"/>
      <c r="H191" s="242"/>
      <c r="I191"/>
      <c r="J191"/>
      <c r="K191"/>
      <c r="L191"/>
      <c r="M191"/>
    </row>
    <row r="192" spans="1:13" ht="15" customHeight="1">
      <c r="A192" s="1"/>
      <c r="B192" s="137"/>
      <c r="C192" s="2"/>
      <c r="D192" s="3"/>
      <c r="E192" s="4"/>
      <c r="F192"/>
      <c r="G192" s="242"/>
      <c r="H192" s="242"/>
      <c r="I192"/>
      <c r="J192"/>
      <c r="K192"/>
      <c r="L192"/>
      <c r="M192"/>
    </row>
    <row r="193" spans="1:13" ht="15" customHeight="1">
      <c r="A193" s="1"/>
      <c r="B193" s="137"/>
      <c r="C193" s="2"/>
      <c r="D193" s="3"/>
      <c r="E193" s="4"/>
      <c r="F193"/>
      <c r="G193" s="242"/>
      <c r="H193" s="242"/>
      <c r="I193"/>
      <c r="J193"/>
      <c r="K193"/>
      <c r="L193"/>
      <c r="M193"/>
    </row>
    <row r="194" spans="1:13" ht="15" customHeight="1">
      <c r="A194" s="1"/>
      <c r="B194" s="137"/>
      <c r="C194" s="2"/>
      <c r="D194" s="3"/>
      <c r="E194" s="4"/>
      <c r="F194"/>
      <c r="G194" s="242"/>
      <c r="H194" s="242"/>
      <c r="I194"/>
      <c r="J194"/>
      <c r="K194"/>
      <c r="L194"/>
      <c r="M194"/>
    </row>
    <row r="195" spans="1:13" ht="15" customHeight="1">
      <c r="A195" s="1"/>
      <c r="B195" s="137"/>
      <c r="C195" s="2"/>
      <c r="D195" s="3"/>
      <c r="E195" s="4"/>
      <c r="F195"/>
      <c r="G195" s="242"/>
      <c r="H195" s="242"/>
      <c r="I195"/>
      <c r="J195"/>
      <c r="K195"/>
      <c r="L195"/>
      <c r="M195"/>
    </row>
    <row r="196" spans="1:13" ht="15" customHeight="1">
      <c r="A196" s="1"/>
      <c r="B196" s="137"/>
      <c r="C196" s="2"/>
      <c r="D196" s="3"/>
      <c r="E196" s="4"/>
      <c r="F196"/>
      <c r="G196" s="242"/>
      <c r="H196" s="242"/>
      <c r="I196"/>
      <c r="J196"/>
      <c r="K196"/>
      <c r="L196"/>
      <c r="M196"/>
    </row>
    <row r="197" spans="1:13" ht="15" customHeight="1">
      <c r="A197" s="1"/>
      <c r="B197" s="137"/>
      <c r="C197" s="2"/>
      <c r="D197" s="3"/>
      <c r="E197" s="4"/>
      <c r="F197"/>
      <c r="G197" s="242"/>
      <c r="H197" s="242"/>
      <c r="I197"/>
      <c r="J197"/>
      <c r="K197"/>
      <c r="L197"/>
      <c r="M197"/>
    </row>
    <row r="198" spans="1:13" ht="15" customHeight="1">
      <c r="A198" s="1"/>
      <c r="B198" s="137"/>
      <c r="C198" s="2"/>
      <c r="D198" s="3"/>
      <c r="E198" s="4"/>
      <c r="F198"/>
      <c r="G198" s="242"/>
      <c r="H198" s="242"/>
      <c r="I198"/>
      <c r="J198"/>
      <c r="K198"/>
      <c r="L198"/>
      <c r="M198"/>
    </row>
    <row r="199" spans="1:13" ht="15" customHeight="1">
      <c r="A199" s="1"/>
      <c r="B199" s="137"/>
      <c r="C199" s="2"/>
      <c r="D199" s="3"/>
      <c r="E199" s="4"/>
      <c r="F199"/>
      <c r="G199" s="242"/>
      <c r="H199" s="242"/>
      <c r="I199"/>
      <c r="J199"/>
      <c r="K199"/>
      <c r="L199"/>
      <c r="M199"/>
    </row>
    <row r="200" spans="1:13" ht="15" customHeight="1">
      <c r="A200" s="1"/>
      <c r="B200" s="137"/>
      <c r="C200" s="2"/>
      <c r="D200" s="3"/>
      <c r="E200" s="4"/>
      <c r="F200"/>
      <c r="G200" s="242"/>
      <c r="H200" s="242"/>
      <c r="I200"/>
      <c r="J200"/>
      <c r="K200"/>
      <c r="L200"/>
      <c r="M200"/>
    </row>
    <row r="201" spans="1:13" ht="15" customHeight="1">
      <c r="A201" s="1"/>
      <c r="B201" s="137"/>
      <c r="C201" s="2"/>
      <c r="D201" s="3"/>
      <c r="E201" s="4"/>
      <c r="F201"/>
      <c r="G201" s="242"/>
      <c r="H201" s="242"/>
      <c r="I201"/>
      <c r="J201"/>
      <c r="K201"/>
      <c r="L201"/>
      <c r="M201"/>
    </row>
    <row r="202" spans="1:13" ht="15" customHeight="1">
      <c r="A202" s="1"/>
      <c r="B202" s="137"/>
      <c r="C202" s="2"/>
      <c r="D202" s="3"/>
      <c r="E202" s="4"/>
      <c r="F202"/>
      <c r="G202" s="242"/>
      <c r="H202" s="242"/>
      <c r="I202"/>
      <c r="J202"/>
      <c r="K202"/>
      <c r="L202"/>
      <c r="M202"/>
    </row>
    <row r="203" spans="1:13" ht="15" customHeight="1">
      <c r="A203" s="1"/>
      <c r="B203" s="137"/>
      <c r="C203" s="2"/>
      <c r="D203" s="3"/>
      <c r="E203" s="4"/>
      <c r="F203"/>
      <c r="G203" s="242"/>
      <c r="H203" s="242"/>
      <c r="I203"/>
      <c r="J203"/>
      <c r="K203"/>
      <c r="L203"/>
      <c r="M203"/>
    </row>
    <row r="204" spans="1:13" ht="15" customHeight="1">
      <c r="A204" s="1"/>
      <c r="B204" s="137"/>
      <c r="C204" s="2"/>
      <c r="D204" s="3"/>
      <c r="E204" s="4"/>
      <c r="F204"/>
      <c r="G204" s="242"/>
      <c r="H204" s="242"/>
      <c r="I204"/>
      <c r="J204"/>
      <c r="K204"/>
      <c r="L204"/>
      <c r="M204"/>
    </row>
    <row r="205" spans="1:13" ht="15" customHeight="1">
      <c r="A205" s="1"/>
      <c r="B205" s="137"/>
      <c r="C205" s="2"/>
      <c r="D205" s="3"/>
      <c r="E205" s="4"/>
      <c r="F205"/>
      <c r="G205" s="242"/>
      <c r="H205" s="242"/>
      <c r="I205"/>
      <c r="J205"/>
      <c r="K205"/>
      <c r="L205"/>
      <c r="M205"/>
    </row>
    <row r="206" spans="1:13" ht="15" customHeight="1">
      <c r="A206" s="1"/>
      <c r="B206" s="137"/>
      <c r="C206" s="2"/>
      <c r="D206" s="3"/>
      <c r="E206" s="4"/>
      <c r="F206"/>
      <c r="G206" s="242"/>
      <c r="H206" s="242"/>
      <c r="I206"/>
      <c r="J206"/>
      <c r="K206"/>
      <c r="L206"/>
      <c r="M206"/>
    </row>
    <row r="207" spans="1:13" ht="15" customHeight="1">
      <c r="A207" s="1"/>
      <c r="B207" s="137"/>
      <c r="C207" s="2"/>
      <c r="D207" s="3"/>
      <c r="E207" s="4"/>
      <c r="F207"/>
      <c r="G207" s="242"/>
      <c r="H207" s="242"/>
      <c r="I207"/>
      <c r="J207"/>
      <c r="K207"/>
      <c r="L207"/>
      <c r="M207"/>
    </row>
    <row r="208" spans="1:13" ht="15" customHeight="1">
      <c r="A208" s="1"/>
      <c r="B208" s="137"/>
      <c r="C208" s="2"/>
      <c r="D208" s="3"/>
      <c r="E208" s="4"/>
      <c r="F208"/>
      <c r="G208" s="242"/>
      <c r="H208" s="242"/>
      <c r="I208"/>
      <c r="J208"/>
      <c r="K208"/>
      <c r="L208"/>
      <c r="M208"/>
    </row>
    <row r="209" spans="1:13" ht="15" customHeight="1">
      <c r="A209" s="1"/>
      <c r="B209" s="137"/>
      <c r="C209" s="2"/>
      <c r="D209" s="3"/>
      <c r="E209" s="4"/>
      <c r="F209"/>
      <c r="G209" s="242"/>
      <c r="H209" s="242"/>
      <c r="I209"/>
      <c r="J209"/>
      <c r="K209"/>
      <c r="L209"/>
      <c r="M209"/>
    </row>
    <row r="210" spans="1:13" ht="15" customHeight="1">
      <c r="A210" s="1"/>
      <c r="B210" s="137"/>
      <c r="C210" s="2"/>
      <c r="D210" s="3"/>
      <c r="E210" s="4"/>
      <c r="F210"/>
      <c r="G210" s="242"/>
      <c r="H210" s="242"/>
      <c r="I210"/>
      <c r="J210"/>
      <c r="K210"/>
      <c r="L210"/>
      <c r="M210"/>
    </row>
    <row r="211" spans="1:13" ht="15" customHeight="1">
      <c r="A211" s="1"/>
      <c r="B211" s="137"/>
      <c r="C211" s="2"/>
      <c r="D211" s="3"/>
      <c r="E211" s="4"/>
      <c r="F211"/>
      <c r="G211" s="242"/>
      <c r="H211" s="242"/>
      <c r="I211"/>
      <c r="J211"/>
      <c r="K211"/>
      <c r="L211"/>
      <c r="M211"/>
    </row>
    <row r="212" spans="1:13" ht="15" customHeight="1">
      <c r="A212" s="1"/>
      <c r="B212" s="137"/>
      <c r="C212" s="2"/>
      <c r="D212" s="3"/>
      <c r="E212" s="4"/>
      <c r="F212"/>
      <c r="G212" s="242"/>
      <c r="H212" s="242"/>
      <c r="I212"/>
      <c r="J212"/>
      <c r="K212"/>
      <c r="L212"/>
      <c r="M212"/>
    </row>
    <row r="213" spans="1:13" ht="15" customHeight="1">
      <c r="A213" s="1"/>
      <c r="B213" s="137"/>
      <c r="C213" s="2"/>
      <c r="D213" s="3"/>
      <c r="E213" s="4"/>
      <c r="F213"/>
      <c r="G213" s="242"/>
      <c r="H213" s="242"/>
      <c r="I213"/>
      <c r="J213"/>
      <c r="K213"/>
      <c r="L213"/>
      <c r="M213"/>
    </row>
    <row r="214" spans="1:13" ht="15" customHeight="1">
      <c r="A214" s="1"/>
      <c r="B214" s="137"/>
      <c r="C214" s="2"/>
      <c r="D214" s="3"/>
      <c r="E214" s="4"/>
      <c r="F214"/>
      <c r="G214" s="242"/>
      <c r="H214" s="242"/>
      <c r="I214"/>
      <c r="J214"/>
      <c r="K214"/>
      <c r="L214"/>
      <c r="M214"/>
    </row>
    <row r="215" spans="1:13" ht="15" customHeight="1">
      <c r="A215" s="1"/>
      <c r="B215" s="137"/>
      <c r="C215" s="2"/>
      <c r="D215" s="3"/>
      <c r="E215" s="4"/>
      <c r="F215"/>
      <c r="G215" s="242"/>
      <c r="H215" s="242"/>
      <c r="I215"/>
      <c r="J215"/>
      <c r="K215"/>
      <c r="L215"/>
      <c r="M215"/>
    </row>
    <row r="216" spans="1:13" ht="15" customHeight="1">
      <c r="A216" s="1"/>
      <c r="B216" s="137"/>
      <c r="C216" s="2"/>
      <c r="D216" s="3"/>
      <c r="E216" s="4"/>
      <c r="F216"/>
      <c r="G216" s="242"/>
      <c r="H216" s="242"/>
      <c r="I216"/>
      <c r="J216"/>
      <c r="K216"/>
      <c r="L216"/>
      <c r="M216"/>
    </row>
    <row r="217" spans="1:13" ht="15" customHeight="1">
      <c r="A217" s="1"/>
      <c r="B217" s="137"/>
      <c r="C217" s="2"/>
      <c r="D217" s="3"/>
      <c r="E217" s="4"/>
      <c r="F217"/>
      <c r="G217" s="242"/>
      <c r="H217" s="242"/>
      <c r="I217"/>
      <c r="J217"/>
      <c r="K217"/>
      <c r="L217"/>
      <c r="M217"/>
    </row>
    <row r="218" spans="1:13" ht="15" customHeight="1">
      <c r="A218" s="1"/>
      <c r="B218" s="137"/>
      <c r="C218" s="2"/>
      <c r="D218" s="3"/>
      <c r="E218" s="4"/>
      <c r="F218"/>
      <c r="G218" s="242"/>
      <c r="H218" s="242"/>
      <c r="I218"/>
      <c r="J218"/>
      <c r="K218"/>
      <c r="L218"/>
      <c r="M218"/>
    </row>
    <row r="219" spans="1:13" ht="15" customHeight="1">
      <c r="A219" s="1"/>
      <c r="B219" s="137"/>
      <c r="C219" s="2"/>
      <c r="D219" s="3"/>
      <c r="E219" s="4"/>
      <c r="F219"/>
      <c r="G219" s="242"/>
      <c r="H219" s="242"/>
      <c r="I219"/>
      <c r="J219"/>
      <c r="K219"/>
      <c r="L219"/>
      <c r="M219"/>
    </row>
    <row r="220" spans="1:13" ht="15" customHeight="1">
      <c r="A220" s="1"/>
      <c r="B220" s="137"/>
      <c r="C220" s="2"/>
      <c r="D220" s="3"/>
      <c r="E220" s="4"/>
      <c r="F220"/>
      <c r="G220" s="242"/>
      <c r="H220" s="242"/>
      <c r="I220"/>
      <c r="J220"/>
      <c r="K220"/>
      <c r="L220"/>
      <c r="M220"/>
    </row>
    <row r="221" spans="1:13" ht="15" customHeight="1">
      <c r="A221" s="1"/>
      <c r="B221" s="137"/>
      <c r="C221" s="2"/>
      <c r="D221" s="3"/>
      <c r="E221" s="4"/>
      <c r="F221"/>
      <c r="G221" s="242"/>
      <c r="H221" s="242"/>
      <c r="I221"/>
      <c r="J221"/>
      <c r="K221"/>
      <c r="L221"/>
      <c r="M221"/>
    </row>
    <row r="222" spans="1:13" ht="15" customHeight="1">
      <c r="A222" s="1"/>
      <c r="B222" s="137"/>
      <c r="C222" s="2"/>
      <c r="D222" s="3"/>
      <c r="E222" s="4"/>
      <c r="F222"/>
      <c r="G222" s="242"/>
      <c r="H222" s="242"/>
      <c r="I222"/>
      <c r="J222"/>
      <c r="K222"/>
      <c r="L222"/>
      <c r="M222"/>
    </row>
    <row r="223" spans="1:13" ht="15" customHeight="1">
      <c r="A223" s="1"/>
      <c r="B223" s="137"/>
      <c r="C223" s="2"/>
      <c r="D223" s="3"/>
      <c r="E223" s="4"/>
      <c r="F223"/>
      <c r="G223" s="242"/>
      <c r="H223" s="242"/>
      <c r="I223"/>
      <c r="J223"/>
      <c r="K223"/>
      <c r="L223"/>
      <c r="M223"/>
    </row>
    <row r="224" spans="1:13" ht="15" customHeight="1">
      <c r="A224" s="1"/>
      <c r="B224" s="137"/>
      <c r="C224" s="2"/>
      <c r="D224" s="3"/>
      <c r="E224" s="4"/>
      <c r="F224"/>
      <c r="G224" s="242"/>
      <c r="H224" s="242"/>
      <c r="I224"/>
      <c r="J224"/>
      <c r="K224"/>
      <c r="L224"/>
      <c r="M224"/>
    </row>
    <row r="225" spans="1:13" ht="15" customHeight="1">
      <c r="A225" s="1"/>
      <c r="B225" s="137"/>
      <c r="C225" s="2"/>
      <c r="D225" s="3"/>
      <c r="E225" s="4"/>
      <c r="F225"/>
      <c r="G225" s="242"/>
      <c r="H225" s="242"/>
      <c r="I225"/>
      <c r="J225"/>
      <c r="K225"/>
      <c r="L225"/>
      <c r="M225"/>
    </row>
    <row r="226" spans="1:13" ht="15" customHeight="1">
      <c r="A226" s="1"/>
      <c r="B226" s="137"/>
      <c r="C226" s="2"/>
      <c r="D226" s="3"/>
      <c r="E226" s="4"/>
      <c r="F226"/>
      <c r="G226" s="242"/>
      <c r="H226" s="242"/>
      <c r="I226"/>
      <c r="J226"/>
      <c r="K226"/>
      <c r="L226"/>
      <c r="M226"/>
    </row>
    <row r="227" spans="1:13" ht="15" customHeight="1">
      <c r="A227" s="1"/>
      <c r="B227" s="137"/>
      <c r="C227" s="2"/>
      <c r="D227" s="3"/>
      <c r="E227" s="4"/>
      <c r="F227"/>
      <c r="G227" s="242"/>
      <c r="H227" s="242"/>
      <c r="I227"/>
      <c r="J227"/>
      <c r="K227"/>
      <c r="L227"/>
      <c r="M227"/>
    </row>
    <row r="228" spans="1:13" ht="15" customHeight="1">
      <c r="A228" s="1"/>
      <c r="B228" s="137"/>
      <c r="C228" s="2"/>
      <c r="D228" s="3"/>
      <c r="E228" s="4"/>
      <c r="F228"/>
      <c r="G228" s="242"/>
      <c r="H228" s="242"/>
      <c r="I228"/>
      <c r="J228"/>
      <c r="K228"/>
      <c r="L228"/>
      <c r="M228"/>
    </row>
    <row r="229" spans="1:13" ht="15" customHeight="1">
      <c r="A229" s="1"/>
      <c r="B229" s="137"/>
      <c r="C229" s="2"/>
      <c r="D229" s="3"/>
      <c r="E229" s="4"/>
      <c r="F229"/>
      <c r="G229" s="242"/>
      <c r="H229" s="242"/>
      <c r="I229"/>
      <c r="J229"/>
      <c r="K229"/>
      <c r="L229"/>
      <c r="M229"/>
    </row>
    <row r="230" spans="1:13" ht="15" customHeight="1">
      <c r="A230" s="1"/>
      <c r="B230" s="137"/>
      <c r="C230" s="2"/>
      <c r="D230" s="3"/>
      <c r="E230" s="4"/>
      <c r="F230"/>
      <c r="G230" s="242"/>
      <c r="H230" s="242"/>
      <c r="I230"/>
      <c r="J230"/>
      <c r="K230"/>
      <c r="L230"/>
      <c r="M230"/>
    </row>
    <row r="231" spans="1:13" ht="15" customHeight="1">
      <c r="A231" s="1"/>
      <c r="B231" s="137"/>
      <c r="C231" s="2"/>
      <c r="D231" s="3"/>
      <c r="E231" s="4"/>
      <c r="F231"/>
      <c r="G231" s="242"/>
      <c r="H231" s="242"/>
      <c r="I231"/>
      <c r="J231"/>
      <c r="K231"/>
      <c r="L231"/>
      <c r="M231"/>
    </row>
    <row r="232" spans="1:13" ht="15" customHeight="1">
      <c r="A232" s="1"/>
      <c r="B232" s="137"/>
      <c r="C232" s="2"/>
      <c r="D232" s="3"/>
      <c r="E232" s="4"/>
      <c r="F232"/>
      <c r="G232" s="242"/>
      <c r="H232" s="242"/>
      <c r="I232"/>
      <c r="J232"/>
      <c r="K232"/>
      <c r="L232"/>
      <c r="M232"/>
    </row>
    <row r="233" spans="1:13" ht="15" customHeight="1">
      <c r="A233" s="1"/>
      <c r="B233" s="137"/>
      <c r="C233" s="2"/>
      <c r="D233" s="3"/>
      <c r="E233" s="4"/>
      <c r="F233"/>
      <c r="G233" s="242"/>
      <c r="H233" s="242"/>
      <c r="I233"/>
      <c r="J233"/>
      <c r="K233"/>
      <c r="L233"/>
      <c r="M233"/>
    </row>
    <row r="234" spans="1:13" ht="15" customHeight="1">
      <c r="A234" s="1"/>
      <c r="B234" s="137"/>
      <c r="C234" s="2"/>
      <c r="D234" s="3"/>
      <c r="E234" s="4"/>
      <c r="F234"/>
      <c r="G234" s="242"/>
      <c r="H234" s="242"/>
      <c r="I234"/>
      <c r="J234"/>
      <c r="K234"/>
      <c r="L234"/>
      <c r="M234"/>
    </row>
    <row r="235" spans="1:13" ht="15" customHeight="1">
      <c r="A235" s="1"/>
      <c r="B235" s="137"/>
      <c r="C235" s="2"/>
      <c r="D235" s="3"/>
      <c r="E235" s="4"/>
      <c r="F235"/>
      <c r="G235" s="242"/>
      <c r="H235" s="242"/>
      <c r="I235"/>
      <c r="J235"/>
      <c r="K235"/>
      <c r="L235"/>
      <c r="M235"/>
    </row>
    <row r="236" spans="1:13" ht="15" customHeight="1">
      <c r="A236" s="1"/>
      <c r="B236" s="137"/>
      <c r="C236" s="2"/>
      <c r="D236" s="3"/>
      <c r="E236" s="4"/>
      <c r="F236"/>
      <c r="G236" s="242"/>
      <c r="H236" s="242"/>
      <c r="I236"/>
      <c r="J236"/>
      <c r="K236"/>
      <c r="L236"/>
      <c r="M236"/>
    </row>
    <row r="237" spans="1:13" ht="15" customHeight="1">
      <c r="A237" s="1"/>
      <c r="B237" s="137"/>
      <c r="C237" s="2"/>
      <c r="D237" s="3"/>
      <c r="E237" s="4"/>
      <c r="F237"/>
      <c r="G237" s="242"/>
      <c r="H237" s="242"/>
      <c r="I237"/>
      <c r="J237"/>
      <c r="K237"/>
      <c r="L237"/>
      <c r="M237"/>
    </row>
    <row r="238" spans="1:13" ht="15" customHeight="1">
      <c r="A238" s="1"/>
      <c r="B238" s="137"/>
      <c r="C238" s="2"/>
      <c r="D238" s="3"/>
      <c r="E238" s="4"/>
      <c r="F238"/>
      <c r="G238" s="242"/>
      <c r="H238" s="242"/>
      <c r="I238"/>
      <c r="J238"/>
      <c r="K238"/>
      <c r="L238"/>
      <c r="M238"/>
    </row>
    <row r="239" spans="1:13" ht="15" customHeight="1">
      <c r="A239" s="1"/>
      <c r="B239" s="137"/>
      <c r="C239" s="2"/>
      <c r="D239" s="3"/>
      <c r="E239" s="4"/>
      <c r="F239"/>
      <c r="G239" s="242"/>
      <c r="H239" s="242"/>
      <c r="I239"/>
      <c r="J239"/>
      <c r="K239"/>
      <c r="L239"/>
      <c r="M239"/>
    </row>
    <row r="240" spans="1:13" ht="15" customHeight="1">
      <c r="A240" s="1"/>
      <c r="B240" s="137"/>
      <c r="C240" s="2"/>
      <c r="D240" s="3"/>
      <c r="E240" s="4"/>
      <c r="F240"/>
      <c r="G240" s="242"/>
      <c r="H240" s="242"/>
      <c r="I240"/>
      <c r="J240"/>
      <c r="K240"/>
      <c r="L240"/>
      <c r="M240"/>
    </row>
    <row r="241" spans="1:13" ht="15" customHeight="1">
      <c r="A241" s="1"/>
      <c r="B241" s="137"/>
      <c r="C241" s="2"/>
      <c r="D241" s="3"/>
      <c r="E241" s="4"/>
      <c r="F241"/>
      <c r="G241" s="242"/>
      <c r="H241" s="242"/>
      <c r="I241"/>
      <c r="J241"/>
      <c r="K241"/>
      <c r="L241"/>
      <c r="M241"/>
    </row>
    <row r="242" spans="1:13" ht="15" customHeight="1">
      <c r="A242" s="1"/>
      <c r="B242" s="137"/>
      <c r="C242" s="2"/>
      <c r="D242" s="3"/>
      <c r="E242" s="4"/>
      <c r="F242"/>
      <c r="G242" s="242"/>
      <c r="H242" s="242"/>
      <c r="I242"/>
      <c r="J242"/>
      <c r="K242"/>
      <c r="L242"/>
      <c r="M242"/>
    </row>
    <row r="243" spans="1:13" ht="15" customHeight="1">
      <c r="A243" s="1"/>
      <c r="B243" s="137"/>
      <c r="C243" s="2"/>
      <c r="D243" s="3"/>
      <c r="E243" s="4"/>
      <c r="F243"/>
      <c r="G243" s="242"/>
      <c r="H243" s="242"/>
      <c r="I243"/>
      <c r="J243"/>
      <c r="K243"/>
      <c r="L243"/>
      <c r="M243"/>
    </row>
    <row r="244" spans="1:13" ht="15" customHeight="1">
      <c r="A244" s="1"/>
      <c r="B244" s="137"/>
      <c r="C244" s="2"/>
      <c r="D244" s="3"/>
      <c r="E244" s="4"/>
      <c r="F244"/>
      <c r="G244" s="242"/>
      <c r="H244" s="242"/>
      <c r="I244"/>
      <c r="J244"/>
      <c r="K244"/>
      <c r="L244"/>
      <c r="M244"/>
    </row>
    <row r="245" spans="1:13" ht="15" customHeight="1">
      <c r="A245" s="1"/>
      <c r="B245" s="137"/>
      <c r="C245" s="2"/>
      <c r="D245" s="3"/>
      <c r="E245" s="4"/>
      <c r="F245"/>
      <c r="G245" s="242"/>
      <c r="H245" s="242"/>
      <c r="I245"/>
      <c r="J245"/>
      <c r="K245"/>
      <c r="L245"/>
      <c r="M245"/>
    </row>
    <row r="246" spans="1:13" ht="15" customHeight="1">
      <c r="A246" s="1"/>
      <c r="B246" s="137"/>
      <c r="C246" s="2"/>
      <c r="D246" s="3"/>
      <c r="E246" s="4"/>
      <c r="F246"/>
      <c r="G246" s="242"/>
      <c r="H246" s="242"/>
      <c r="I246"/>
      <c r="J246"/>
      <c r="K246"/>
      <c r="L246"/>
      <c r="M246"/>
    </row>
    <row r="247" spans="1:13" ht="15" customHeight="1">
      <c r="A247" s="1"/>
      <c r="B247" s="137"/>
      <c r="C247" s="2"/>
      <c r="D247" s="3"/>
      <c r="E247" s="4"/>
      <c r="F247"/>
      <c r="G247" s="242"/>
      <c r="H247" s="242"/>
      <c r="I247"/>
      <c r="J247"/>
      <c r="K247"/>
      <c r="L247"/>
      <c r="M247"/>
    </row>
    <row r="248" spans="1:13" ht="15" customHeight="1">
      <c r="A248" s="1"/>
      <c r="B248" s="137"/>
      <c r="C248" s="2"/>
      <c r="D248" s="3"/>
      <c r="E248" s="4"/>
      <c r="F248"/>
      <c r="G248" s="242"/>
      <c r="H248" s="242"/>
      <c r="I248"/>
      <c r="J248"/>
      <c r="K248"/>
      <c r="L248"/>
      <c r="M248"/>
    </row>
    <row r="249" spans="1:13" ht="15" customHeight="1">
      <c r="A249" s="1"/>
      <c r="B249" s="137"/>
      <c r="C249" s="2"/>
      <c r="D249" s="3"/>
      <c r="E249" s="4"/>
      <c r="F249"/>
      <c r="G249" s="242"/>
      <c r="H249" s="242"/>
      <c r="I249"/>
      <c r="J249"/>
      <c r="K249"/>
      <c r="L249"/>
      <c r="M249"/>
    </row>
    <row r="250" spans="1:13" ht="15" customHeight="1">
      <c r="A250" s="1"/>
      <c r="B250" s="137"/>
      <c r="C250" s="2"/>
      <c r="D250" s="3"/>
      <c r="E250" s="4"/>
      <c r="F250"/>
      <c r="G250" s="242"/>
      <c r="H250" s="242"/>
      <c r="I250"/>
      <c r="J250"/>
      <c r="K250"/>
      <c r="L250"/>
      <c r="M250"/>
    </row>
    <row r="251" spans="1:13" ht="15" customHeight="1">
      <c r="A251" s="1"/>
      <c r="B251" s="137"/>
      <c r="C251" s="2"/>
      <c r="D251" s="3"/>
      <c r="E251" s="4"/>
      <c r="F251"/>
      <c r="G251" s="242"/>
      <c r="H251" s="242"/>
      <c r="I251"/>
      <c r="J251"/>
      <c r="K251"/>
      <c r="L251"/>
      <c r="M251"/>
    </row>
    <row r="252" spans="1:13" ht="15" customHeight="1">
      <c r="A252" s="1"/>
      <c r="B252" s="137"/>
      <c r="C252" s="2"/>
      <c r="D252" s="3"/>
      <c r="E252" s="4"/>
      <c r="F252"/>
      <c r="G252" s="242"/>
      <c r="H252" s="242"/>
      <c r="I252"/>
      <c r="J252"/>
      <c r="K252"/>
      <c r="L252"/>
      <c r="M252"/>
    </row>
    <row r="253" spans="1:13" ht="15" customHeight="1">
      <c r="A253" s="1"/>
      <c r="B253" s="137"/>
      <c r="C253" s="2"/>
      <c r="D253" s="3"/>
      <c r="E253" s="4"/>
      <c r="F253"/>
      <c r="G253" s="242"/>
      <c r="H253" s="242"/>
      <c r="I253"/>
      <c r="J253"/>
      <c r="K253"/>
      <c r="L253"/>
      <c r="M253"/>
    </row>
    <row r="254" spans="1:13" ht="15" customHeight="1">
      <c r="A254" s="1"/>
      <c r="B254" s="137"/>
      <c r="C254" s="2"/>
      <c r="D254" s="3"/>
      <c r="E254" s="4"/>
      <c r="F254"/>
      <c r="G254" s="242"/>
      <c r="H254" s="242"/>
      <c r="I254"/>
      <c r="J254"/>
      <c r="K254"/>
      <c r="L254"/>
      <c r="M254"/>
    </row>
    <row r="255" spans="1:13" ht="15" customHeight="1">
      <c r="A255" s="1"/>
      <c r="B255" s="137"/>
      <c r="C255" s="2"/>
      <c r="D255" s="3"/>
      <c r="E255" s="4"/>
      <c r="F255"/>
      <c r="G255" s="242"/>
      <c r="H255" s="242"/>
      <c r="I255"/>
      <c r="J255"/>
      <c r="K255"/>
      <c r="L255"/>
      <c r="M255"/>
    </row>
    <row r="256" spans="1:13" ht="15" customHeight="1">
      <c r="A256" s="1"/>
      <c r="B256" s="137"/>
      <c r="C256" s="2"/>
      <c r="D256" s="3"/>
      <c r="E256" s="4"/>
      <c r="F256"/>
      <c r="G256" s="242"/>
      <c r="H256" s="242"/>
      <c r="I256"/>
      <c r="J256"/>
      <c r="K256"/>
      <c r="L256"/>
      <c r="M256"/>
    </row>
    <row r="257" spans="1:13" ht="15" customHeight="1">
      <c r="A257" s="1"/>
      <c r="B257" s="137"/>
      <c r="C257" s="2"/>
      <c r="D257" s="3"/>
      <c r="E257" s="4"/>
      <c r="F257"/>
      <c r="G257" s="242"/>
      <c r="H257" s="242"/>
      <c r="I257"/>
      <c r="J257"/>
      <c r="K257"/>
      <c r="L257"/>
      <c r="M257"/>
    </row>
    <row r="258" spans="1:13" ht="15" customHeight="1">
      <c r="A258" s="1"/>
      <c r="B258" s="137"/>
      <c r="C258" s="2"/>
      <c r="D258" s="3"/>
      <c r="E258" s="4"/>
      <c r="F258"/>
      <c r="G258" s="242"/>
      <c r="H258" s="242"/>
      <c r="I258"/>
      <c r="J258"/>
      <c r="K258"/>
      <c r="L258"/>
      <c r="M258"/>
    </row>
    <row r="259" spans="1:13" ht="15" customHeight="1">
      <c r="A259" s="1"/>
      <c r="B259" s="137"/>
      <c r="C259" s="2"/>
      <c r="D259" s="3"/>
      <c r="E259" s="4"/>
      <c r="F259"/>
      <c r="G259" s="242"/>
      <c r="H259" s="242"/>
      <c r="I259"/>
      <c r="J259"/>
      <c r="K259"/>
      <c r="L259"/>
      <c r="M259"/>
    </row>
    <row r="260" spans="1:13" ht="15" customHeight="1">
      <c r="A260" s="1"/>
      <c r="B260" s="137"/>
      <c r="C260" s="2"/>
      <c r="D260" s="3"/>
      <c r="E260" s="4"/>
      <c r="F260"/>
      <c r="G260" s="242"/>
      <c r="H260" s="242"/>
      <c r="I260"/>
      <c r="J260"/>
      <c r="K260"/>
      <c r="L260"/>
      <c r="M260"/>
    </row>
    <row r="261" spans="1:13" ht="15" customHeight="1">
      <c r="A261" s="1"/>
      <c r="B261" s="137"/>
      <c r="C261" s="2"/>
      <c r="D261" s="3"/>
      <c r="E261" s="4"/>
      <c r="F261"/>
      <c r="G261" s="242"/>
      <c r="H261" s="242"/>
      <c r="I261"/>
      <c r="J261"/>
      <c r="K261"/>
      <c r="L261"/>
      <c r="M261"/>
    </row>
    <row r="262" spans="1:13" ht="15" customHeight="1">
      <c r="A262" s="1"/>
      <c r="B262" s="137"/>
      <c r="C262" s="2"/>
      <c r="D262" s="3"/>
      <c r="E262" s="4"/>
      <c r="F262"/>
      <c r="G262" s="242"/>
      <c r="H262" s="242"/>
      <c r="I262"/>
      <c r="J262"/>
      <c r="K262"/>
      <c r="L262"/>
      <c r="M262"/>
    </row>
    <row r="263" spans="1:13" ht="15" customHeight="1">
      <c r="A263" s="1"/>
      <c r="B263" s="137"/>
      <c r="C263" s="2"/>
      <c r="D263" s="3"/>
      <c r="E263" s="4"/>
      <c r="F263"/>
      <c r="G263" s="242"/>
      <c r="H263" s="242"/>
      <c r="I263"/>
      <c r="J263"/>
      <c r="K263"/>
      <c r="L263"/>
      <c r="M263"/>
    </row>
    <row r="264" spans="1:13" ht="15" customHeight="1">
      <c r="A264" s="1"/>
      <c r="B264" s="137"/>
      <c r="C264" s="2"/>
      <c r="D264" s="3"/>
      <c r="E264" s="4"/>
      <c r="F264"/>
      <c r="G264" s="242"/>
      <c r="H264" s="242"/>
      <c r="I264"/>
      <c r="J264"/>
      <c r="K264"/>
      <c r="L264"/>
      <c r="M264"/>
    </row>
    <row r="265" spans="1:13" ht="15" customHeight="1">
      <c r="A265" s="1"/>
      <c r="B265" s="137"/>
      <c r="C265" s="2"/>
      <c r="D265" s="3"/>
      <c r="E265" s="4"/>
      <c r="F265"/>
      <c r="G265" s="242"/>
      <c r="H265" s="242"/>
      <c r="I265"/>
      <c r="J265"/>
      <c r="K265"/>
      <c r="L265"/>
      <c r="M265"/>
    </row>
    <row r="266" spans="1:13" ht="15" customHeight="1">
      <c r="A266" s="1"/>
      <c r="B266" s="137"/>
      <c r="C266" s="2"/>
      <c r="D266" s="3"/>
      <c r="E266" s="4"/>
      <c r="F266"/>
      <c r="G266" s="242"/>
      <c r="H266" s="242"/>
      <c r="I266"/>
      <c r="J266"/>
      <c r="K266"/>
      <c r="L266"/>
      <c r="M266"/>
    </row>
    <row r="267" spans="1:13" ht="15" customHeight="1">
      <c r="A267" s="1"/>
      <c r="B267" s="137"/>
      <c r="C267" s="2"/>
      <c r="D267" s="3"/>
      <c r="E267" s="4"/>
      <c r="F267"/>
      <c r="G267" s="242"/>
      <c r="H267" s="242"/>
      <c r="I267"/>
      <c r="J267"/>
      <c r="K267"/>
      <c r="L267"/>
      <c r="M267"/>
    </row>
    <row r="268" spans="1:13" ht="15" customHeight="1">
      <c r="A268" s="1"/>
      <c r="B268" s="137"/>
      <c r="C268" s="2"/>
      <c r="D268" s="3"/>
      <c r="E268" s="4"/>
      <c r="F268"/>
      <c r="G268" s="242"/>
      <c r="H268" s="242"/>
      <c r="I268"/>
      <c r="J268"/>
      <c r="K268"/>
      <c r="L268"/>
      <c r="M268"/>
    </row>
    <row r="269" spans="1:13" ht="15" customHeight="1">
      <c r="A269" s="1"/>
      <c r="B269" s="137"/>
      <c r="C269" s="2"/>
      <c r="D269" s="3"/>
      <c r="E269" s="4"/>
      <c r="F269"/>
      <c r="G269" s="242"/>
      <c r="H269" s="242"/>
      <c r="I269"/>
      <c r="J269"/>
      <c r="K269"/>
      <c r="L269"/>
      <c r="M269"/>
    </row>
    <row r="270" spans="1:13" ht="15" customHeight="1">
      <c r="A270" s="1"/>
      <c r="B270" s="137"/>
      <c r="C270" s="2"/>
      <c r="D270" s="3"/>
      <c r="E270" s="4"/>
      <c r="F270"/>
      <c r="G270" s="242"/>
      <c r="H270" s="242"/>
      <c r="I270"/>
      <c r="J270"/>
      <c r="K270"/>
      <c r="L270"/>
      <c r="M270"/>
    </row>
    <row r="271" spans="1:13" ht="15" customHeight="1">
      <c r="A271" s="1"/>
      <c r="B271" s="137"/>
      <c r="C271" s="2"/>
      <c r="D271" s="3"/>
      <c r="E271" s="4"/>
      <c r="F271"/>
      <c r="G271" s="242"/>
      <c r="H271" s="242"/>
      <c r="I271"/>
      <c r="J271"/>
      <c r="K271"/>
      <c r="L271"/>
      <c r="M271"/>
    </row>
    <row r="272" spans="1:13" ht="15" customHeight="1">
      <c r="A272" s="1"/>
      <c r="B272" s="137"/>
      <c r="C272" s="2"/>
      <c r="D272" s="3"/>
      <c r="E272" s="4"/>
      <c r="F272"/>
      <c r="G272" s="242"/>
      <c r="H272" s="242"/>
      <c r="I272"/>
      <c r="J272"/>
      <c r="K272"/>
      <c r="L272"/>
      <c r="M272"/>
    </row>
    <row r="273" spans="1:13" ht="15" customHeight="1">
      <c r="A273" s="1"/>
      <c r="B273" s="137"/>
      <c r="C273" s="2"/>
      <c r="D273" s="3"/>
      <c r="E273" s="4"/>
      <c r="F273"/>
      <c r="G273" s="242"/>
      <c r="H273" s="242"/>
      <c r="I273"/>
      <c r="J273"/>
      <c r="K273"/>
      <c r="L273"/>
      <c r="M273"/>
    </row>
    <row r="274" spans="1:13" ht="15" customHeight="1">
      <c r="A274" s="1"/>
      <c r="B274" s="137"/>
      <c r="C274" s="2"/>
      <c r="D274" s="3"/>
      <c r="E274" s="4"/>
      <c r="F274"/>
      <c r="G274" s="242"/>
      <c r="H274" s="242"/>
      <c r="I274"/>
      <c r="J274"/>
      <c r="K274"/>
      <c r="L274"/>
      <c r="M274"/>
    </row>
    <row r="275" spans="1:13" ht="15" customHeight="1">
      <c r="A275" s="1"/>
      <c r="B275" s="137"/>
      <c r="C275" s="2"/>
      <c r="D275" s="3"/>
      <c r="E275" s="4"/>
      <c r="F275"/>
      <c r="G275" s="242"/>
      <c r="H275" s="242"/>
      <c r="I275"/>
      <c r="J275"/>
      <c r="K275"/>
      <c r="L275"/>
      <c r="M275"/>
    </row>
    <row r="276" spans="1:13" ht="15" customHeight="1">
      <c r="A276" s="1"/>
      <c r="B276" s="137"/>
      <c r="C276" s="2"/>
      <c r="D276" s="3"/>
      <c r="E276" s="4"/>
      <c r="F276"/>
      <c r="G276" s="242"/>
      <c r="H276" s="242"/>
      <c r="I276"/>
      <c r="J276"/>
      <c r="K276"/>
      <c r="L276"/>
      <c r="M276"/>
    </row>
    <row r="277" spans="1:13" ht="15" customHeight="1">
      <c r="A277" s="1"/>
      <c r="B277" s="137"/>
      <c r="C277" s="2"/>
      <c r="D277" s="3"/>
      <c r="E277" s="4"/>
      <c r="F277"/>
      <c r="G277" s="242"/>
      <c r="H277" s="242"/>
      <c r="I277"/>
      <c r="J277"/>
      <c r="K277"/>
      <c r="L277"/>
      <c r="M277"/>
    </row>
    <row r="278" spans="1:13" ht="15" customHeight="1">
      <c r="A278" s="1"/>
      <c r="B278" s="137"/>
      <c r="C278" s="2"/>
      <c r="D278" s="3"/>
      <c r="E278" s="4"/>
      <c r="F278"/>
      <c r="G278" s="242"/>
      <c r="H278" s="242"/>
      <c r="I278"/>
      <c r="J278"/>
      <c r="K278"/>
      <c r="L278"/>
      <c r="M278"/>
    </row>
    <row r="279" spans="1:13" ht="15" customHeight="1">
      <c r="A279" s="1"/>
      <c r="B279" s="137"/>
      <c r="C279" s="2"/>
      <c r="D279" s="3"/>
      <c r="E279" s="4"/>
      <c r="F279"/>
      <c r="G279" s="242"/>
      <c r="H279" s="242"/>
      <c r="I279"/>
      <c r="J279"/>
      <c r="K279"/>
      <c r="L279"/>
      <c r="M279"/>
    </row>
    <row r="280" spans="1:13" ht="15" customHeight="1">
      <c r="A280" s="1"/>
      <c r="B280" s="137"/>
      <c r="C280" s="2"/>
      <c r="D280" s="3"/>
      <c r="E280" s="4"/>
      <c r="F280"/>
      <c r="G280" s="242"/>
      <c r="H280" s="242"/>
      <c r="I280"/>
      <c r="J280"/>
      <c r="K280"/>
      <c r="L280"/>
      <c r="M280"/>
    </row>
    <row r="281" spans="1:13" ht="15" customHeight="1">
      <c r="A281" s="1"/>
      <c r="B281" s="137"/>
      <c r="C281" s="2"/>
      <c r="D281" s="3"/>
      <c r="E281" s="4"/>
      <c r="F281"/>
      <c r="G281" s="242"/>
      <c r="H281" s="242"/>
      <c r="I281"/>
      <c r="J281"/>
      <c r="K281"/>
      <c r="L281"/>
      <c r="M281"/>
    </row>
    <row r="282" spans="1:13" ht="15" customHeight="1">
      <c r="A282" s="1"/>
      <c r="B282" s="137"/>
      <c r="C282" s="2"/>
      <c r="D282" s="3"/>
      <c r="E282" s="4"/>
      <c r="F282"/>
      <c r="G282" s="242"/>
      <c r="H282" s="242"/>
      <c r="I282"/>
      <c r="J282"/>
      <c r="K282"/>
      <c r="L282"/>
      <c r="M282"/>
    </row>
    <row r="283" spans="1:13" ht="15" customHeight="1">
      <c r="A283" s="1"/>
      <c r="B283" s="137"/>
      <c r="C283" s="2"/>
      <c r="D283" s="3"/>
      <c r="E283" s="4"/>
      <c r="F283"/>
      <c r="G283" s="242"/>
      <c r="H283" s="242"/>
      <c r="I283"/>
      <c r="J283"/>
      <c r="K283"/>
      <c r="L283"/>
      <c r="M283"/>
    </row>
    <row r="284" spans="1:13" ht="15" customHeight="1">
      <c r="A284" s="1"/>
      <c r="B284" s="137"/>
      <c r="C284" s="2"/>
      <c r="D284" s="3"/>
      <c r="E284" s="4"/>
      <c r="F284"/>
      <c r="G284" s="242"/>
      <c r="H284" s="242"/>
      <c r="I284"/>
      <c r="J284"/>
      <c r="K284"/>
      <c r="L284"/>
      <c r="M284"/>
    </row>
    <row r="285" spans="1:13" ht="15" customHeight="1">
      <c r="A285" s="1"/>
      <c r="B285" s="137"/>
      <c r="C285" s="2"/>
      <c r="D285" s="3"/>
      <c r="E285" s="4"/>
      <c r="F285"/>
      <c r="G285" s="242"/>
      <c r="H285" s="242"/>
      <c r="I285"/>
      <c r="J285"/>
      <c r="K285"/>
      <c r="L285"/>
      <c r="M285"/>
    </row>
    <row r="286" spans="1:13" ht="15" customHeight="1">
      <c r="A286" s="1"/>
      <c r="B286" s="137"/>
      <c r="C286" s="2"/>
      <c r="D286" s="3"/>
      <c r="E286" s="4"/>
      <c r="F286"/>
      <c r="G286" s="242"/>
      <c r="H286" s="242"/>
      <c r="I286"/>
      <c r="J286"/>
      <c r="K286"/>
      <c r="L286"/>
      <c r="M286"/>
    </row>
    <row r="287" spans="1:13" ht="15" customHeight="1">
      <c r="A287" s="1"/>
      <c r="B287" s="137"/>
      <c r="C287" s="2"/>
      <c r="D287" s="3"/>
      <c r="E287" s="4"/>
      <c r="F287"/>
      <c r="G287" s="242"/>
      <c r="H287" s="242"/>
      <c r="I287"/>
      <c r="J287"/>
      <c r="K287"/>
      <c r="L287"/>
      <c r="M287"/>
    </row>
    <row r="288" spans="1:13" ht="15" customHeight="1">
      <c r="A288" s="1"/>
      <c r="B288" s="137"/>
      <c r="C288" s="2"/>
      <c r="D288" s="3"/>
      <c r="E288" s="4"/>
      <c r="F288"/>
      <c r="G288" s="242"/>
      <c r="H288" s="242"/>
      <c r="I288"/>
      <c r="J288"/>
      <c r="K288"/>
      <c r="L288"/>
      <c r="M288"/>
    </row>
    <row r="289" spans="1:13" ht="15" customHeight="1">
      <c r="A289" s="1"/>
      <c r="B289" s="137"/>
      <c r="C289" s="2"/>
      <c r="D289" s="3"/>
      <c r="E289" s="4"/>
      <c r="F289"/>
      <c r="G289" s="242"/>
      <c r="H289" s="242"/>
      <c r="I289"/>
      <c r="J289"/>
      <c r="K289"/>
      <c r="L289"/>
      <c r="M289"/>
    </row>
    <row r="290" spans="1:13" ht="15" customHeight="1">
      <c r="A290" s="1"/>
      <c r="B290" s="137"/>
      <c r="C290" s="2"/>
      <c r="D290" s="3"/>
      <c r="E290" s="4"/>
      <c r="F290"/>
      <c r="G290" s="242"/>
      <c r="H290" s="242"/>
      <c r="I290"/>
      <c r="J290"/>
      <c r="K290"/>
      <c r="L290"/>
      <c r="M290"/>
    </row>
    <row r="291" spans="1:13" ht="15" customHeight="1">
      <c r="A291" s="1"/>
      <c r="B291" s="137"/>
      <c r="C291" s="2"/>
      <c r="D291" s="3"/>
      <c r="E291" s="4"/>
      <c r="F291"/>
      <c r="G291" s="242"/>
      <c r="H291" s="242"/>
      <c r="I291"/>
      <c r="J291"/>
      <c r="K291"/>
      <c r="L291"/>
      <c r="M291"/>
    </row>
    <row r="292" spans="1:13" ht="15" customHeight="1">
      <c r="A292" s="1"/>
      <c r="B292" s="137"/>
      <c r="C292" s="2"/>
      <c r="D292" s="3"/>
      <c r="E292" s="4"/>
      <c r="F292"/>
      <c r="G292" s="242"/>
      <c r="H292" s="242"/>
      <c r="I292"/>
      <c r="J292"/>
      <c r="K292"/>
      <c r="L292"/>
      <c r="M292"/>
    </row>
    <row r="293" spans="1:13" ht="15" customHeight="1">
      <c r="A293" s="1"/>
      <c r="B293" s="137"/>
      <c r="C293" s="2"/>
      <c r="D293" s="3"/>
      <c r="E293" s="4"/>
      <c r="F293"/>
      <c r="G293" s="242"/>
      <c r="H293" s="242"/>
      <c r="I293"/>
      <c r="J293"/>
      <c r="K293"/>
      <c r="L293"/>
      <c r="M293"/>
    </row>
    <row r="294" spans="1:13" ht="15" customHeight="1">
      <c r="A294" s="1"/>
      <c r="B294" s="137"/>
      <c r="C294" s="2"/>
      <c r="D294" s="3"/>
      <c r="E294" s="4"/>
      <c r="F294"/>
      <c r="G294" s="242"/>
      <c r="H294" s="242"/>
      <c r="I294"/>
      <c r="J294"/>
      <c r="K294"/>
      <c r="L294"/>
      <c r="M294"/>
    </row>
    <row r="295" spans="1:13" ht="15" customHeight="1">
      <c r="A295" s="1"/>
      <c r="B295" s="137"/>
      <c r="C295" s="2"/>
      <c r="D295" s="3"/>
      <c r="E295" s="4"/>
      <c r="F295"/>
      <c r="G295" s="242"/>
      <c r="H295" s="242"/>
      <c r="I295"/>
      <c r="J295"/>
      <c r="K295"/>
      <c r="L295"/>
      <c r="M295"/>
    </row>
    <row r="296" spans="1:13" ht="15" customHeight="1">
      <c r="A296" s="1"/>
      <c r="B296" s="137"/>
      <c r="C296" s="2"/>
      <c r="D296" s="3"/>
      <c r="E296" s="4"/>
      <c r="F296"/>
      <c r="G296" s="242"/>
      <c r="H296" s="242"/>
      <c r="I296"/>
      <c r="J296"/>
      <c r="K296"/>
      <c r="L296"/>
      <c r="M296"/>
    </row>
    <row r="297" spans="1:13" ht="15" customHeight="1">
      <c r="A297" s="1"/>
      <c r="B297" s="137"/>
      <c r="C297" s="2"/>
      <c r="D297" s="3"/>
      <c r="E297" s="4"/>
      <c r="F297"/>
      <c r="G297" s="242"/>
      <c r="H297" s="242"/>
      <c r="I297"/>
      <c r="J297"/>
      <c r="K297"/>
      <c r="L297"/>
      <c r="M297"/>
    </row>
    <row r="298" spans="1:13" ht="15" customHeight="1">
      <c r="A298" s="1"/>
      <c r="B298" s="137"/>
      <c r="C298" s="2"/>
      <c r="D298" s="3"/>
      <c r="E298" s="4"/>
      <c r="F298"/>
      <c r="G298" s="242"/>
      <c r="H298" s="242"/>
      <c r="I298"/>
      <c r="J298"/>
      <c r="K298"/>
      <c r="L298"/>
      <c r="M298"/>
    </row>
    <row r="299" spans="1:13" ht="15" customHeight="1">
      <c r="A299" s="1"/>
      <c r="B299" s="137"/>
      <c r="C299" s="2"/>
      <c r="D299" s="3"/>
      <c r="E299" s="4"/>
      <c r="F299"/>
      <c r="G299" s="242"/>
      <c r="H299" s="242"/>
      <c r="I299"/>
      <c r="J299"/>
      <c r="K299"/>
      <c r="L299"/>
      <c r="M299"/>
    </row>
    <row r="300" spans="1:13" ht="15" customHeight="1">
      <c r="A300" s="1"/>
      <c r="B300" s="137"/>
      <c r="C300" s="2"/>
      <c r="D300" s="3"/>
      <c r="E300" s="4"/>
      <c r="F300"/>
      <c r="G300" s="242"/>
      <c r="H300" s="242"/>
      <c r="I300"/>
      <c r="J300"/>
      <c r="K300"/>
      <c r="L300"/>
      <c r="M300"/>
    </row>
    <row r="301" spans="1:13" ht="15" customHeight="1">
      <c r="A301" s="1"/>
      <c r="B301" s="137"/>
      <c r="C301" s="2"/>
      <c r="D301" s="3"/>
      <c r="E301" s="4"/>
      <c r="F301"/>
      <c r="G301" s="242"/>
      <c r="H301" s="242"/>
      <c r="I301"/>
      <c r="J301"/>
      <c r="K301"/>
      <c r="L301"/>
      <c r="M301"/>
    </row>
    <row r="302" spans="1:13" ht="15" customHeight="1">
      <c r="A302" s="1"/>
      <c r="B302" s="137"/>
      <c r="C302" s="2"/>
      <c r="D302" s="3"/>
      <c r="E302" s="4"/>
      <c r="F302"/>
      <c r="G302" s="242"/>
      <c r="H302" s="242"/>
      <c r="I302"/>
      <c r="J302"/>
      <c r="K302"/>
      <c r="L302"/>
      <c r="M302"/>
    </row>
    <row r="303" spans="1:13" ht="15" customHeight="1">
      <c r="A303" s="1"/>
      <c r="B303" s="137"/>
      <c r="C303" s="2"/>
      <c r="D303" s="3"/>
      <c r="E303" s="4"/>
      <c r="F303"/>
      <c r="G303" s="242"/>
      <c r="H303" s="242"/>
      <c r="I303"/>
      <c r="J303"/>
      <c r="K303"/>
      <c r="L303"/>
      <c r="M303"/>
    </row>
    <row r="304" spans="1:13" ht="15" customHeight="1">
      <c r="A304" s="1"/>
      <c r="B304" s="137"/>
      <c r="C304" s="2"/>
      <c r="D304" s="3"/>
      <c r="E304" s="4"/>
      <c r="F304"/>
      <c r="G304" s="242"/>
      <c r="H304" s="242"/>
      <c r="I304"/>
      <c r="J304"/>
      <c r="K304"/>
      <c r="L304"/>
      <c r="M304"/>
    </row>
    <row r="305" spans="1:13" ht="15" customHeight="1">
      <c r="A305" s="1"/>
      <c r="B305" s="137"/>
      <c r="C305" s="2"/>
      <c r="D305" s="3"/>
      <c r="E305" s="4"/>
      <c r="F305"/>
      <c r="G305" s="242"/>
      <c r="H305" s="242"/>
      <c r="I305"/>
      <c r="J305"/>
      <c r="K305"/>
      <c r="L305"/>
      <c r="M305"/>
    </row>
    <row r="306" spans="1:13" ht="15" customHeight="1">
      <c r="A306" s="1"/>
      <c r="B306" s="137"/>
      <c r="C306" s="2"/>
      <c r="D306" s="3"/>
      <c r="E306" s="4"/>
      <c r="F306"/>
      <c r="G306" s="242"/>
      <c r="H306" s="242"/>
      <c r="I306"/>
      <c r="J306"/>
      <c r="K306"/>
      <c r="L306"/>
      <c r="M306"/>
    </row>
    <row r="307" spans="1:13" ht="15" customHeight="1">
      <c r="A307" s="1"/>
      <c r="B307" s="137"/>
      <c r="C307" s="2"/>
      <c r="D307" s="3"/>
      <c r="E307" s="4"/>
      <c r="F307"/>
      <c r="G307" s="242"/>
      <c r="H307" s="242"/>
      <c r="I307"/>
      <c r="J307"/>
      <c r="K307"/>
      <c r="L307"/>
      <c r="M307"/>
    </row>
    <row r="308" spans="1:13" ht="15" customHeight="1">
      <c r="A308" s="1"/>
      <c r="B308" s="137"/>
      <c r="C308" s="2"/>
      <c r="D308" s="3"/>
      <c r="E308" s="4"/>
      <c r="F308"/>
      <c r="G308" s="242"/>
      <c r="H308" s="242"/>
      <c r="I308"/>
      <c r="J308"/>
      <c r="K308"/>
      <c r="L308"/>
      <c r="M308"/>
    </row>
    <row r="309" spans="1:13" ht="15" customHeight="1">
      <c r="A309" s="1"/>
      <c r="B309" s="137"/>
      <c r="C309" s="2"/>
      <c r="D309" s="3"/>
      <c r="E309" s="4"/>
      <c r="F309"/>
      <c r="G309" s="242"/>
      <c r="H309" s="242"/>
      <c r="I309"/>
      <c r="J309"/>
      <c r="K309"/>
      <c r="L309"/>
      <c r="M309"/>
    </row>
    <row r="310" spans="1:13" ht="15" customHeight="1">
      <c r="A310" s="1"/>
      <c r="B310" s="137"/>
      <c r="C310" s="2"/>
      <c r="D310" s="3"/>
      <c r="E310" s="4"/>
      <c r="F310"/>
      <c r="G310" s="242"/>
      <c r="H310" s="242"/>
      <c r="I310"/>
      <c r="J310"/>
      <c r="K310"/>
      <c r="L310"/>
      <c r="M310"/>
    </row>
    <row r="311" spans="1:13" ht="15" customHeight="1">
      <c r="A311" s="1"/>
      <c r="B311" s="137"/>
      <c r="C311" s="2"/>
      <c r="D311" s="3"/>
      <c r="E311" s="4"/>
      <c r="F311"/>
      <c r="G311" s="242"/>
      <c r="H311" s="242"/>
      <c r="I311"/>
      <c r="J311"/>
      <c r="K311"/>
      <c r="L311"/>
      <c r="M311"/>
    </row>
    <row r="312" spans="1:13" ht="15" customHeight="1">
      <c r="A312" s="1"/>
      <c r="B312" s="137"/>
      <c r="C312" s="2"/>
      <c r="D312" s="3"/>
      <c r="E312" s="4"/>
      <c r="F312"/>
      <c r="G312" s="242"/>
      <c r="H312" s="242"/>
      <c r="I312"/>
      <c r="J312"/>
      <c r="K312"/>
      <c r="L312"/>
      <c r="M312"/>
    </row>
    <row r="313" spans="1:13" ht="15" customHeight="1">
      <c r="A313" s="1"/>
      <c r="B313" s="137"/>
      <c r="C313" s="2"/>
      <c r="D313" s="3"/>
      <c r="E313" s="4"/>
      <c r="F313"/>
      <c r="G313" s="242"/>
      <c r="H313" s="242"/>
      <c r="I313"/>
      <c r="J313"/>
      <c r="K313"/>
      <c r="L313"/>
      <c r="M313"/>
    </row>
    <row r="314" spans="1:13" ht="15" customHeight="1">
      <c r="A314" s="1"/>
      <c r="B314" s="137"/>
      <c r="C314" s="2"/>
      <c r="D314" s="3"/>
      <c r="E314" s="4"/>
      <c r="F314"/>
      <c r="G314" s="242"/>
      <c r="H314" s="242"/>
      <c r="I314"/>
      <c r="J314"/>
      <c r="K314"/>
      <c r="L314"/>
      <c r="M314"/>
    </row>
    <row r="315" spans="1:13" ht="15" customHeight="1">
      <c r="A315" s="1"/>
      <c r="B315" s="137"/>
      <c r="C315" s="2"/>
      <c r="D315" s="3"/>
      <c r="E315" s="4"/>
      <c r="F315"/>
      <c r="G315" s="242"/>
      <c r="H315" s="242"/>
      <c r="I315"/>
      <c r="J315"/>
      <c r="K315"/>
      <c r="L315"/>
      <c r="M315"/>
    </row>
    <row r="316" spans="1:13" ht="15" customHeight="1">
      <c r="A316" s="1"/>
      <c r="B316" s="137"/>
      <c r="C316" s="2"/>
      <c r="D316" s="3"/>
      <c r="E316" s="4"/>
      <c r="F316"/>
      <c r="G316" s="242"/>
      <c r="H316" s="242"/>
      <c r="I316"/>
      <c r="J316"/>
      <c r="K316"/>
      <c r="L316"/>
      <c r="M316"/>
    </row>
    <row r="317" spans="1:13" ht="15" customHeight="1">
      <c r="A317" s="1"/>
      <c r="B317" s="137"/>
      <c r="C317" s="2"/>
      <c r="D317" s="3"/>
      <c r="E317" s="4"/>
      <c r="F317"/>
      <c r="G317" s="242"/>
      <c r="H317" s="242"/>
      <c r="I317"/>
      <c r="J317"/>
      <c r="K317"/>
      <c r="L317"/>
      <c r="M317"/>
    </row>
    <row r="318" spans="1:13" ht="15" customHeight="1">
      <c r="A318" s="1"/>
      <c r="B318" s="137"/>
      <c r="C318" s="2"/>
      <c r="D318" s="3"/>
      <c r="E318" s="4"/>
      <c r="F318"/>
      <c r="G318" s="242"/>
      <c r="H318" s="242"/>
      <c r="I318"/>
      <c r="J318"/>
      <c r="K318"/>
      <c r="L318"/>
      <c r="M318"/>
    </row>
    <row r="319" spans="1:13" ht="15" customHeight="1">
      <c r="A319" s="1"/>
      <c r="B319" s="137"/>
      <c r="C319" s="2"/>
      <c r="D319" s="3"/>
      <c r="E319" s="4"/>
      <c r="F319"/>
      <c r="G319" s="242"/>
      <c r="H319" s="242"/>
      <c r="I319"/>
      <c r="J319"/>
      <c r="K319"/>
      <c r="L319"/>
      <c r="M319"/>
    </row>
    <row r="320" spans="1:13" ht="15" customHeight="1">
      <c r="A320" s="1"/>
      <c r="B320" s="137"/>
      <c r="C320" s="2"/>
      <c r="D320" s="3"/>
      <c r="E320" s="4"/>
      <c r="F320"/>
      <c r="G320" s="242"/>
      <c r="H320" s="242"/>
      <c r="I320"/>
      <c r="J320"/>
      <c r="K320"/>
      <c r="L320"/>
      <c r="M320"/>
    </row>
    <row r="321" spans="1:13" ht="15" customHeight="1">
      <c r="A321" s="1"/>
      <c r="B321" s="137"/>
      <c r="C321" s="2"/>
      <c r="D321" s="3"/>
      <c r="E321" s="4"/>
      <c r="F321"/>
      <c r="G321" s="242"/>
      <c r="H321" s="242"/>
      <c r="I321"/>
      <c r="J321"/>
      <c r="K321"/>
      <c r="L321"/>
      <c r="M321"/>
    </row>
    <row r="322" spans="1:13" ht="15" customHeight="1">
      <c r="A322" s="1"/>
      <c r="B322" s="137"/>
      <c r="C322" s="2"/>
      <c r="D322" s="3"/>
      <c r="E322" s="4"/>
      <c r="F322"/>
      <c r="G322" s="242"/>
      <c r="H322" s="242"/>
      <c r="I322"/>
      <c r="J322"/>
      <c r="K322"/>
      <c r="L322"/>
      <c r="M322"/>
    </row>
    <row r="323" spans="1:13" ht="15" customHeight="1">
      <c r="A323" s="1"/>
      <c r="B323" s="137"/>
      <c r="C323" s="2"/>
      <c r="D323" s="3"/>
      <c r="E323" s="4"/>
      <c r="F323"/>
      <c r="G323" s="242"/>
      <c r="H323" s="242"/>
      <c r="I323"/>
      <c r="J323"/>
      <c r="K323"/>
      <c r="L323"/>
      <c r="M323"/>
    </row>
    <row r="324" spans="1:13" ht="15" customHeight="1">
      <c r="A324" s="1"/>
      <c r="B324" s="137"/>
      <c r="C324" s="2"/>
      <c r="D324" s="3"/>
      <c r="E324" s="4"/>
      <c r="F324"/>
      <c r="G324" s="242"/>
      <c r="H324" s="242"/>
      <c r="I324"/>
      <c r="J324"/>
      <c r="K324"/>
      <c r="L324"/>
      <c r="M324"/>
    </row>
    <row r="325" spans="1:13" ht="15" customHeight="1">
      <c r="A325" s="1"/>
      <c r="B325" s="137"/>
      <c r="C325" s="2"/>
      <c r="D325" s="3"/>
      <c r="E325" s="4"/>
      <c r="F325"/>
      <c r="G325" s="242"/>
      <c r="H325" s="242"/>
      <c r="I325"/>
      <c r="J325"/>
      <c r="K325"/>
      <c r="L325"/>
      <c r="M325"/>
    </row>
    <row r="326" spans="1:13" ht="15" customHeight="1">
      <c r="A326" s="1"/>
      <c r="B326" s="137"/>
      <c r="C326" s="2"/>
      <c r="D326" s="3"/>
      <c r="E326" s="4"/>
      <c r="F326"/>
      <c r="G326" s="242"/>
      <c r="H326" s="242"/>
      <c r="I326"/>
      <c r="J326"/>
      <c r="K326"/>
      <c r="L326"/>
      <c r="M326"/>
    </row>
    <row r="327" spans="1:13" ht="15" customHeight="1">
      <c r="A327" s="1"/>
      <c r="B327" s="137"/>
      <c r="C327" s="2"/>
      <c r="D327" s="3"/>
      <c r="E327" s="4"/>
      <c r="F327"/>
      <c r="G327" s="242"/>
      <c r="H327" s="242"/>
      <c r="I327"/>
      <c r="J327"/>
      <c r="K327"/>
      <c r="L327"/>
      <c r="M327"/>
    </row>
    <row r="328" spans="1:13" ht="15" customHeight="1">
      <c r="A328" s="1"/>
      <c r="B328" s="137"/>
      <c r="C328" s="2"/>
      <c r="D328" s="3"/>
      <c r="E328" s="4"/>
      <c r="F328"/>
      <c r="G328" s="242"/>
      <c r="H328" s="242"/>
      <c r="I328"/>
      <c r="J328"/>
      <c r="K328"/>
      <c r="L328"/>
      <c r="M328"/>
    </row>
    <row r="329" spans="1:13" ht="15" customHeight="1">
      <c r="A329" s="1"/>
      <c r="B329" s="137"/>
      <c r="C329" s="2"/>
      <c r="D329" s="3"/>
      <c r="E329" s="4"/>
      <c r="F329"/>
      <c r="G329" s="242"/>
      <c r="H329" s="242"/>
      <c r="I329"/>
      <c r="J329"/>
      <c r="K329"/>
      <c r="L329"/>
      <c r="M329"/>
    </row>
    <row r="330" spans="1:13" ht="15" customHeight="1">
      <c r="A330" s="1"/>
      <c r="B330" s="137"/>
      <c r="C330" s="2"/>
      <c r="D330" s="3"/>
      <c r="E330" s="4"/>
      <c r="F330"/>
      <c r="G330" s="242"/>
      <c r="H330" s="242"/>
      <c r="I330"/>
      <c r="J330"/>
      <c r="K330"/>
      <c r="L330"/>
      <c r="M330"/>
    </row>
    <row r="331" spans="1:13" ht="15" customHeight="1">
      <c r="A331" s="1"/>
      <c r="B331" s="137"/>
      <c r="C331" s="2"/>
      <c r="D331" s="3"/>
      <c r="E331" s="4"/>
      <c r="F331"/>
      <c r="G331" s="242"/>
      <c r="H331" s="242"/>
      <c r="I331"/>
      <c r="J331"/>
      <c r="K331"/>
      <c r="L331"/>
      <c r="M331"/>
    </row>
    <row r="332" spans="1:13" ht="15" customHeight="1">
      <c r="A332" s="1"/>
      <c r="B332" s="137"/>
      <c r="C332" s="2"/>
      <c r="D332" s="3"/>
      <c r="E332" s="4"/>
      <c r="F332"/>
      <c r="G332" s="242"/>
      <c r="H332" s="242"/>
      <c r="I332"/>
      <c r="J332"/>
      <c r="K332"/>
      <c r="L332"/>
      <c r="M332"/>
    </row>
    <row r="333" spans="1:13" ht="15" customHeight="1">
      <c r="A333" s="1"/>
      <c r="B333" s="137"/>
      <c r="C333" s="2"/>
      <c r="D333" s="3"/>
      <c r="E333" s="4"/>
      <c r="F333"/>
      <c r="G333" s="242"/>
      <c r="H333" s="242"/>
      <c r="I333"/>
      <c r="J333"/>
      <c r="K333"/>
      <c r="L333"/>
      <c r="M333"/>
    </row>
    <row r="334" spans="1:13" ht="15" customHeight="1">
      <c r="A334" s="1"/>
      <c r="B334" s="137"/>
      <c r="C334" s="2"/>
      <c r="D334" s="3"/>
      <c r="E334" s="4"/>
      <c r="F334"/>
      <c r="G334" s="242"/>
      <c r="H334" s="242"/>
      <c r="I334"/>
      <c r="J334"/>
      <c r="K334"/>
      <c r="L334"/>
      <c r="M334"/>
    </row>
    <row r="335" spans="1:13" ht="15" customHeight="1">
      <c r="A335" s="1"/>
      <c r="B335" s="137"/>
      <c r="C335" s="2"/>
      <c r="D335" s="3"/>
      <c r="E335" s="4"/>
      <c r="F335"/>
      <c r="G335" s="242"/>
      <c r="H335" s="242"/>
      <c r="I335"/>
      <c r="J335"/>
      <c r="K335"/>
      <c r="L335"/>
      <c r="M335"/>
    </row>
    <row r="336" spans="1:13" ht="15" customHeight="1">
      <c r="A336" s="1"/>
      <c r="B336" s="137"/>
      <c r="C336" s="2"/>
      <c r="D336" s="3"/>
      <c r="E336" s="4"/>
      <c r="F336"/>
      <c r="G336" s="242"/>
      <c r="H336" s="242"/>
      <c r="I336"/>
      <c r="J336"/>
      <c r="K336"/>
      <c r="L336"/>
      <c r="M336"/>
    </row>
    <row r="337" spans="1:13" ht="15" customHeight="1">
      <c r="A337" s="1"/>
      <c r="B337" s="137"/>
      <c r="C337" s="2"/>
      <c r="D337" s="3"/>
      <c r="E337" s="4"/>
      <c r="F337"/>
      <c r="G337" s="242"/>
      <c r="H337" s="242"/>
      <c r="I337"/>
      <c r="J337"/>
      <c r="K337"/>
      <c r="L337"/>
      <c r="M337"/>
    </row>
    <row r="338" spans="1:13" ht="15" customHeight="1">
      <c r="A338" s="1"/>
      <c r="B338" s="137"/>
      <c r="C338" s="2"/>
      <c r="D338" s="3"/>
      <c r="E338" s="4"/>
      <c r="F338"/>
      <c r="G338" s="242"/>
      <c r="H338" s="242"/>
      <c r="I338"/>
      <c r="J338"/>
      <c r="K338"/>
      <c r="L338"/>
      <c r="M338"/>
    </row>
    <row r="339" spans="1:13" ht="15" customHeight="1">
      <c r="A339" s="1"/>
      <c r="B339" s="137"/>
      <c r="C339" s="2"/>
      <c r="D339" s="3"/>
      <c r="E339" s="4"/>
      <c r="F339"/>
      <c r="G339" s="242"/>
      <c r="H339" s="242"/>
      <c r="I339"/>
      <c r="J339"/>
      <c r="K339"/>
      <c r="L339"/>
      <c r="M339"/>
    </row>
    <row r="340" spans="1:13" ht="15" customHeight="1">
      <c r="A340" s="1"/>
      <c r="B340" s="137"/>
      <c r="C340" s="2"/>
      <c r="D340" s="3"/>
      <c r="E340" s="4"/>
      <c r="F340"/>
      <c r="G340" s="242"/>
      <c r="H340" s="242"/>
      <c r="I340"/>
      <c r="J340"/>
      <c r="K340"/>
      <c r="L340"/>
      <c r="M340"/>
    </row>
    <row r="341" spans="1:13" ht="15" customHeight="1">
      <c r="A341" s="1"/>
      <c r="B341" s="137"/>
      <c r="C341" s="2"/>
      <c r="D341" s="3"/>
      <c r="E341" s="4"/>
      <c r="F341"/>
      <c r="G341" s="242"/>
      <c r="H341" s="242"/>
      <c r="I341"/>
      <c r="J341"/>
      <c r="K341"/>
      <c r="L341"/>
      <c r="M341"/>
    </row>
    <row r="342" spans="1:13" ht="15" customHeight="1">
      <c r="A342" s="1"/>
      <c r="B342" s="137"/>
      <c r="C342" s="2"/>
      <c r="D342" s="3"/>
      <c r="E342" s="4"/>
      <c r="F342"/>
      <c r="G342" s="242"/>
      <c r="H342" s="242"/>
      <c r="I342"/>
      <c r="J342"/>
      <c r="K342"/>
      <c r="L342"/>
      <c r="M342"/>
    </row>
    <row r="343" spans="1:13" ht="15" customHeight="1">
      <c r="A343" s="1"/>
      <c r="B343" s="137"/>
      <c r="C343" s="2"/>
      <c r="D343" s="3"/>
      <c r="E343" s="4"/>
      <c r="F343"/>
      <c r="G343" s="242"/>
      <c r="H343" s="242"/>
      <c r="I343"/>
      <c r="J343"/>
      <c r="K343"/>
      <c r="L343"/>
      <c r="M343"/>
    </row>
    <row r="344" spans="1:13" ht="15" customHeight="1">
      <c r="A344" s="1"/>
      <c r="B344" s="137"/>
      <c r="C344" s="2"/>
      <c r="D344" s="3"/>
      <c r="E344" s="4"/>
      <c r="F344"/>
      <c r="G344" s="242"/>
      <c r="H344" s="242"/>
      <c r="I344"/>
      <c r="J344"/>
      <c r="K344"/>
      <c r="L344"/>
      <c r="M344"/>
    </row>
    <row r="345" spans="1:13" ht="15" customHeight="1">
      <c r="A345" s="1"/>
      <c r="B345" s="137"/>
      <c r="C345" s="2"/>
      <c r="D345" s="3"/>
      <c r="E345" s="4"/>
      <c r="F345"/>
      <c r="G345" s="242"/>
      <c r="H345" s="242"/>
      <c r="I345"/>
      <c r="J345"/>
      <c r="K345"/>
      <c r="L345"/>
      <c r="M345"/>
    </row>
    <row r="346" spans="1:13" ht="15" customHeight="1">
      <c r="A346" s="1"/>
      <c r="B346" s="137"/>
      <c r="C346" s="2"/>
      <c r="D346" s="3"/>
      <c r="E346" s="4"/>
      <c r="F346"/>
      <c r="G346" s="242"/>
      <c r="H346" s="242"/>
      <c r="I346"/>
      <c r="J346"/>
      <c r="K346"/>
      <c r="L346"/>
      <c r="M346"/>
    </row>
    <row r="347" spans="1:13" ht="15" customHeight="1">
      <c r="A347" s="1"/>
      <c r="B347" s="137"/>
      <c r="C347" s="2"/>
      <c r="D347" s="3"/>
      <c r="E347" s="4"/>
      <c r="F347"/>
      <c r="G347" s="242"/>
      <c r="H347" s="242"/>
      <c r="I347"/>
      <c r="J347"/>
      <c r="K347"/>
      <c r="L347"/>
      <c r="M347"/>
    </row>
    <row r="348" spans="1:13" ht="15" customHeight="1">
      <c r="A348" s="1"/>
      <c r="B348" s="137"/>
      <c r="C348" s="2"/>
      <c r="D348" s="3"/>
      <c r="E348" s="4"/>
      <c r="F348"/>
      <c r="G348" s="242"/>
      <c r="H348" s="242"/>
      <c r="I348"/>
      <c r="J348"/>
      <c r="K348"/>
      <c r="L348"/>
      <c r="M348"/>
    </row>
    <row r="349" spans="1:13" ht="15" customHeight="1">
      <c r="A349" s="1"/>
      <c r="B349" s="137"/>
      <c r="C349" s="2"/>
      <c r="D349" s="3"/>
      <c r="E349" s="4"/>
      <c r="F349"/>
      <c r="G349" s="242"/>
      <c r="H349" s="242"/>
      <c r="I349"/>
      <c r="J349"/>
      <c r="K349"/>
      <c r="L349"/>
      <c r="M349"/>
    </row>
    <row r="350" spans="1:13" ht="15" customHeight="1">
      <c r="A350" s="1"/>
      <c r="B350" s="137"/>
      <c r="C350" s="2"/>
      <c r="D350" s="3"/>
      <c r="E350" s="4"/>
      <c r="F350"/>
      <c r="G350" s="242"/>
      <c r="H350" s="242"/>
      <c r="I350"/>
      <c r="J350"/>
      <c r="K350"/>
      <c r="L350"/>
      <c r="M350"/>
    </row>
    <row r="351" spans="1:13" ht="15" customHeight="1">
      <c r="A351" s="1"/>
      <c r="B351" s="137"/>
      <c r="C351" s="2"/>
      <c r="D351" s="3"/>
      <c r="E351" s="4"/>
      <c r="F351"/>
      <c r="G351" s="242"/>
      <c r="H351" s="242"/>
      <c r="I351"/>
      <c r="J351"/>
      <c r="K351"/>
      <c r="L351"/>
      <c r="M351"/>
    </row>
    <row r="352" spans="1:13" ht="15" customHeight="1">
      <c r="A352" s="1"/>
      <c r="B352" s="137"/>
      <c r="C352" s="2"/>
      <c r="D352" s="3"/>
      <c r="E352" s="4"/>
      <c r="F352"/>
      <c r="G352" s="242"/>
      <c r="H352" s="242"/>
      <c r="I352"/>
      <c r="J352"/>
      <c r="K352"/>
      <c r="L352"/>
      <c r="M352"/>
    </row>
    <row r="353" spans="1:13" ht="15" customHeight="1">
      <c r="A353" s="1"/>
      <c r="B353" s="137"/>
      <c r="C353" s="2"/>
      <c r="D353" s="3"/>
      <c r="E353" s="4"/>
      <c r="F353"/>
      <c r="G353" s="242"/>
      <c r="H353" s="242"/>
      <c r="I353"/>
      <c r="J353"/>
      <c r="K353"/>
      <c r="L353"/>
      <c r="M353"/>
    </row>
    <row r="354" spans="1:13" ht="15" customHeight="1">
      <c r="A354" s="1"/>
      <c r="B354" s="137"/>
      <c r="C354" s="2"/>
      <c r="D354" s="3"/>
      <c r="E354" s="4"/>
      <c r="F354"/>
      <c r="G354" s="242"/>
      <c r="H354" s="242"/>
      <c r="I354"/>
      <c r="J354"/>
      <c r="K354"/>
      <c r="L354"/>
      <c r="M354"/>
    </row>
    <row r="355" spans="1:13" ht="15" customHeight="1">
      <c r="A355" s="1"/>
      <c r="B355" s="137"/>
      <c r="C355" s="2"/>
      <c r="D355" s="3"/>
      <c r="E355" s="4"/>
      <c r="F355"/>
      <c r="G355" s="242"/>
      <c r="H355" s="242"/>
      <c r="I355"/>
      <c r="J355"/>
      <c r="K355"/>
      <c r="L355"/>
      <c r="M355"/>
    </row>
    <row r="356" spans="1:13" ht="15" customHeight="1">
      <c r="A356" s="1"/>
      <c r="B356" s="137"/>
      <c r="C356" s="2"/>
      <c r="D356" s="3"/>
      <c r="E356" s="4"/>
      <c r="F356"/>
      <c r="G356" s="242"/>
      <c r="H356" s="242"/>
      <c r="I356"/>
      <c r="J356"/>
      <c r="K356"/>
      <c r="L356"/>
      <c r="M356"/>
    </row>
    <row r="357" spans="1:13" ht="15" customHeight="1">
      <c r="A357" s="1"/>
      <c r="B357" s="137"/>
      <c r="C357" s="2"/>
      <c r="D357" s="3"/>
      <c r="E357" s="4"/>
      <c r="F357"/>
      <c r="G357" s="242"/>
      <c r="H357" s="242"/>
      <c r="I357"/>
      <c r="J357"/>
      <c r="K357"/>
      <c r="L357"/>
      <c r="M357"/>
    </row>
    <row r="358" spans="1:13" ht="15" customHeight="1">
      <c r="A358" s="1"/>
      <c r="B358" s="137"/>
      <c r="C358" s="2"/>
      <c r="D358" s="3"/>
      <c r="E358" s="4"/>
      <c r="F358"/>
      <c r="G358" s="242"/>
      <c r="H358" s="242"/>
      <c r="I358"/>
      <c r="J358"/>
      <c r="K358"/>
      <c r="L358"/>
      <c r="M358"/>
    </row>
    <row r="359" spans="1:13" ht="15" customHeight="1">
      <c r="A359" s="1"/>
      <c r="B359" s="137"/>
      <c r="C359" s="2"/>
      <c r="D359" s="3"/>
      <c r="E359" s="4"/>
      <c r="F359"/>
      <c r="G359" s="242"/>
      <c r="H359" s="242"/>
      <c r="I359"/>
      <c r="J359"/>
      <c r="K359"/>
      <c r="L359"/>
      <c r="M359"/>
    </row>
    <row r="360" spans="1:13" ht="15" customHeight="1">
      <c r="A360" s="1"/>
      <c r="B360" s="137"/>
      <c r="C360" s="2"/>
      <c r="D360" s="3"/>
      <c r="E360" s="4"/>
      <c r="F360"/>
      <c r="G360" s="242"/>
      <c r="H360" s="242"/>
      <c r="I360"/>
      <c r="J360"/>
      <c r="K360"/>
      <c r="L360"/>
      <c r="M360"/>
    </row>
    <row r="361" spans="1:13" ht="15" customHeight="1">
      <c r="A361" s="1"/>
      <c r="B361" s="137"/>
      <c r="C361" s="2"/>
      <c r="D361" s="3"/>
      <c r="E361" s="4"/>
      <c r="F361"/>
      <c r="G361" s="242"/>
      <c r="H361" s="242"/>
      <c r="I361"/>
      <c r="J361"/>
      <c r="K361"/>
      <c r="L361"/>
      <c r="M361"/>
    </row>
    <row r="362" spans="1:13" ht="15" customHeight="1">
      <c r="A362" s="1"/>
      <c r="B362" s="137"/>
      <c r="C362" s="2"/>
      <c r="D362" s="3"/>
      <c r="E362" s="4"/>
      <c r="F362"/>
      <c r="G362" s="242"/>
      <c r="H362" s="242"/>
      <c r="I362"/>
      <c r="J362"/>
      <c r="K362"/>
      <c r="L362"/>
      <c r="M362"/>
    </row>
    <row r="363" spans="1:13" ht="15" customHeight="1">
      <c r="A363" s="1"/>
      <c r="B363" s="137"/>
      <c r="C363" s="2"/>
      <c r="D363" s="3"/>
      <c r="E363" s="4"/>
      <c r="F363"/>
      <c r="G363" s="242"/>
      <c r="H363" s="242"/>
      <c r="I363"/>
      <c r="J363"/>
      <c r="K363"/>
      <c r="L363"/>
      <c r="M363"/>
    </row>
    <row r="364" spans="1:13" ht="15" customHeight="1">
      <c r="A364" s="1"/>
      <c r="B364" s="137"/>
      <c r="C364" s="2"/>
      <c r="D364" s="3"/>
      <c r="E364" s="4"/>
      <c r="F364"/>
      <c r="G364" s="242"/>
      <c r="H364" s="242"/>
      <c r="I364"/>
      <c r="J364"/>
      <c r="K364"/>
      <c r="L364"/>
      <c r="M364"/>
    </row>
    <row r="365" spans="1:13" ht="15" customHeight="1">
      <c r="A365" s="1"/>
      <c r="B365" s="137"/>
      <c r="C365" s="2"/>
      <c r="D365" s="3"/>
      <c r="E365" s="4"/>
      <c r="F365"/>
      <c r="G365" s="242"/>
      <c r="H365" s="242"/>
      <c r="I365"/>
      <c r="J365"/>
      <c r="K365"/>
      <c r="L365"/>
      <c r="M365"/>
    </row>
    <row r="366" spans="1:13" ht="15" customHeight="1">
      <c r="A366" s="1"/>
      <c r="B366" s="137"/>
      <c r="C366" s="2"/>
      <c r="D366" s="3"/>
      <c r="E366" s="4"/>
      <c r="F366"/>
      <c r="G366" s="242"/>
      <c r="H366" s="242"/>
      <c r="I366"/>
      <c r="J366"/>
      <c r="K366"/>
      <c r="L366"/>
      <c r="M366"/>
    </row>
    <row r="367" spans="1:13" ht="15" customHeight="1">
      <c r="A367" s="1"/>
      <c r="B367" s="137"/>
      <c r="C367" s="2"/>
      <c r="D367" s="3"/>
      <c r="E367" s="4"/>
      <c r="F367"/>
      <c r="G367" s="242"/>
      <c r="H367" s="242"/>
      <c r="I367"/>
      <c r="J367"/>
      <c r="K367"/>
      <c r="L367"/>
      <c r="M367"/>
    </row>
    <row r="368" spans="1:13" ht="15" customHeight="1">
      <c r="A368" s="1"/>
      <c r="B368" s="137"/>
      <c r="C368" s="2"/>
      <c r="D368" s="3"/>
      <c r="E368" s="4"/>
      <c r="F368"/>
      <c r="G368" s="242"/>
      <c r="H368" s="242"/>
      <c r="I368"/>
      <c r="J368"/>
      <c r="K368"/>
      <c r="L368"/>
      <c r="M368"/>
    </row>
    <row r="369" spans="1:13" ht="15" customHeight="1">
      <c r="A369" s="1"/>
      <c r="B369" s="137"/>
      <c r="C369" s="2"/>
      <c r="D369" s="3"/>
      <c r="E369" s="4"/>
      <c r="F369"/>
      <c r="G369" s="242"/>
      <c r="H369" s="242"/>
      <c r="I369"/>
      <c r="J369"/>
      <c r="K369"/>
      <c r="L369"/>
      <c r="M369"/>
    </row>
    <row r="370" spans="1:13" ht="15" customHeight="1">
      <c r="A370" s="1"/>
      <c r="B370" s="137"/>
      <c r="C370" s="2"/>
      <c r="D370" s="3"/>
      <c r="E370" s="4"/>
      <c r="F370"/>
      <c r="G370" s="242"/>
      <c r="H370" s="242"/>
      <c r="I370"/>
      <c r="J370"/>
      <c r="K370"/>
      <c r="L370"/>
      <c r="M370"/>
    </row>
    <row r="371" spans="1:13" ht="15" customHeight="1">
      <c r="A371" s="1"/>
      <c r="B371" s="137"/>
      <c r="C371" s="2"/>
      <c r="D371" s="3"/>
      <c r="E371" s="4"/>
      <c r="F371"/>
      <c r="G371" s="242"/>
      <c r="H371" s="242"/>
      <c r="I371"/>
      <c r="J371"/>
      <c r="K371"/>
      <c r="L371"/>
      <c r="M371"/>
    </row>
    <row r="372" spans="1:13" ht="15" customHeight="1">
      <c r="A372" s="1"/>
      <c r="B372" s="137"/>
      <c r="C372" s="2"/>
      <c r="D372" s="3"/>
      <c r="E372" s="4"/>
      <c r="F372"/>
      <c r="G372" s="242"/>
      <c r="H372" s="242"/>
      <c r="I372"/>
      <c r="J372"/>
      <c r="K372"/>
      <c r="L372"/>
      <c r="M372"/>
    </row>
    <row r="373" spans="1:13" ht="15" customHeight="1">
      <c r="A373" s="1"/>
      <c r="B373" s="137"/>
      <c r="C373" s="2"/>
      <c r="D373" s="3"/>
      <c r="E373" s="4"/>
      <c r="F373"/>
      <c r="G373" s="242"/>
      <c r="H373" s="242"/>
      <c r="I373"/>
      <c r="J373"/>
      <c r="K373"/>
      <c r="L373"/>
      <c r="M373"/>
    </row>
    <row r="374" spans="1:13" ht="15" customHeight="1">
      <c r="A374" s="1"/>
      <c r="B374" s="137"/>
      <c r="C374" s="2"/>
      <c r="D374" s="3"/>
      <c r="E374" s="4"/>
      <c r="F374"/>
      <c r="G374" s="242"/>
      <c r="H374" s="242"/>
      <c r="I374"/>
      <c r="J374"/>
      <c r="K374"/>
      <c r="L374"/>
      <c r="M374"/>
    </row>
    <row r="375" spans="1:13" ht="15" customHeight="1">
      <c r="A375" s="1"/>
      <c r="B375" s="137"/>
      <c r="C375" s="2"/>
      <c r="D375" s="3"/>
      <c r="E375" s="4"/>
      <c r="F375"/>
      <c r="G375" s="242"/>
      <c r="H375" s="242"/>
      <c r="I375"/>
      <c r="J375"/>
      <c r="K375"/>
      <c r="L375"/>
      <c r="M375"/>
    </row>
    <row r="376" spans="1:13" ht="15" customHeight="1">
      <c r="A376" s="1"/>
      <c r="B376" s="72"/>
      <c r="C376" s="2"/>
      <c r="D376" s="3"/>
      <c r="E376" s="4"/>
      <c r="F376"/>
      <c r="G376" s="242"/>
      <c r="H376" s="242"/>
      <c r="I376"/>
      <c r="J376"/>
      <c r="K376"/>
      <c r="L376"/>
      <c r="M376"/>
    </row>
    <row r="377" spans="1:13" ht="15" customHeight="1">
      <c r="A377" s="1"/>
      <c r="B377" s="72"/>
      <c r="C377" s="2"/>
      <c r="D377" s="3"/>
      <c r="E377" s="4"/>
      <c r="F377"/>
      <c r="G377" s="242"/>
      <c r="H377" s="242"/>
      <c r="I377"/>
      <c r="J377"/>
      <c r="K377"/>
      <c r="L377"/>
      <c r="M377"/>
    </row>
    <row r="378" spans="1:13" ht="15" customHeight="1">
      <c r="A378" s="1"/>
      <c r="B378" s="72"/>
      <c r="C378" s="2"/>
      <c r="D378" s="3"/>
      <c r="E378" s="4"/>
      <c r="F378"/>
      <c r="G378" s="242"/>
      <c r="H378" s="242"/>
      <c r="I378"/>
      <c r="J378"/>
      <c r="K378"/>
      <c r="L378"/>
      <c r="M378"/>
    </row>
    <row r="379" spans="1:13" ht="15" customHeight="1">
      <c r="A379" s="1"/>
      <c r="B379" s="72"/>
      <c r="C379" s="2"/>
      <c r="D379" s="3"/>
      <c r="E379" s="4"/>
      <c r="F379"/>
      <c r="G379" s="242"/>
      <c r="H379" s="242"/>
      <c r="I379"/>
      <c r="J379"/>
      <c r="K379"/>
      <c r="L379"/>
      <c r="M379"/>
    </row>
    <row r="380" spans="1:13" ht="15" customHeight="1">
      <c r="A380" s="1"/>
      <c r="B380" s="72"/>
      <c r="C380" s="2"/>
      <c r="D380" s="3"/>
      <c r="E380" s="4"/>
      <c r="F380"/>
      <c r="G380" s="242"/>
      <c r="H380" s="242"/>
      <c r="I380"/>
      <c r="J380"/>
      <c r="K380"/>
      <c r="L380"/>
      <c r="M380"/>
    </row>
    <row r="381" spans="1:13" ht="15" customHeight="1">
      <c r="A381" s="1"/>
      <c r="B381" s="72"/>
      <c r="C381" s="2"/>
      <c r="D381" s="3"/>
      <c r="E381" s="4"/>
      <c r="F381"/>
      <c r="G381" s="242"/>
      <c r="H381" s="242"/>
      <c r="I381"/>
      <c r="J381"/>
      <c r="K381"/>
      <c r="L381"/>
      <c r="M381"/>
    </row>
    <row r="382" spans="1:13" ht="15" customHeight="1">
      <c r="A382" s="1"/>
      <c r="B382" s="72"/>
      <c r="C382" s="2"/>
      <c r="D382" s="3"/>
      <c r="E382" s="4"/>
      <c r="F382"/>
      <c r="G382" s="242"/>
      <c r="H382" s="242"/>
      <c r="I382"/>
      <c r="J382"/>
      <c r="K382"/>
      <c r="L382"/>
      <c r="M382"/>
    </row>
    <row r="383" spans="1:13" ht="15" customHeight="1">
      <c r="A383" s="1"/>
      <c r="B383" s="72"/>
      <c r="C383" s="2"/>
      <c r="D383" s="3"/>
      <c r="E383" s="4"/>
      <c r="F383"/>
      <c r="G383" s="242"/>
      <c r="H383" s="242"/>
      <c r="I383"/>
      <c r="J383"/>
      <c r="K383"/>
      <c r="L383"/>
      <c r="M383"/>
    </row>
    <row r="384" spans="1:13" ht="15" customHeight="1">
      <c r="A384" s="1"/>
      <c r="B384" s="72"/>
      <c r="C384" s="2"/>
      <c r="D384" s="3"/>
      <c r="E384" s="4"/>
      <c r="F384"/>
      <c r="G384" s="242"/>
      <c r="H384" s="242"/>
      <c r="I384"/>
      <c r="J384"/>
      <c r="K384"/>
      <c r="L384"/>
      <c r="M384"/>
    </row>
    <row r="385" spans="1:13" ht="15" customHeight="1">
      <c r="A385" s="1"/>
      <c r="B385" s="72"/>
      <c r="C385" s="2"/>
      <c r="D385" s="3"/>
      <c r="E385" s="4"/>
      <c r="F385"/>
      <c r="G385" s="242"/>
      <c r="H385" s="242"/>
      <c r="I385"/>
      <c r="J385"/>
      <c r="K385"/>
      <c r="L385"/>
      <c r="M385"/>
    </row>
    <row r="386" spans="1:13" ht="15" customHeight="1">
      <c r="A386" s="1"/>
      <c r="B386" s="72"/>
      <c r="C386" s="2"/>
      <c r="D386" s="3"/>
      <c r="E386" s="4"/>
      <c r="F386"/>
      <c r="G386" s="242"/>
      <c r="H386" s="242"/>
      <c r="I386"/>
      <c r="J386"/>
      <c r="K386"/>
      <c r="L386"/>
      <c r="M386"/>
    </row>
    <row r="387" spans="1:13" ht="15" customHeight="1">
      <c r="A387" s="1"/>
      <c r="B387" s="72"/>
      <c r="C387" s="2"/>
      <c r="D387" s="3"/>
      <c r="E387" s="4"/>
      <c r="F387"/>
      <c r="G387" s="242"/>
      <c r="H387" s="242"/>
      <c r="I387"/>
      <c r="J387"/>
      <c r="K387"/>
      <c r="L387"/>
      <c r="M387"/>
    </row>
    <row r="388" spans="1:13" ht="15" customHeight="1">
      <c r="A388" s="1"/>
      <c r="B388" s="72"/>
      <c r="C388" s="2"/>
      <c r="D388" s="3"/>
      <c r="E388" s="4"/>
      <c r="F388"/>
      <c r="G388" s="242"/>
      <c r="H388" s="242"/>
      <c r="I388"/>
      <c r="J388"/>
      <c r="K388"/>
      <c r="L388"/>
      <c r="M388"/>
    </row>
    <row r="389" spans="1:13" ht="15" customHeight="1">
      <c r="A389" s="1"/>
      <c r="B389" s="72"/>
      <c r="C389" s="2"/>
      <c r="D389" s="3"/>
      <c r="E389" s="4"/>
      <c r="F389"/>
      <c r="G389" s="242"/>
      <c r="H389" s="242"/>
      <c r="I389"/>
      <c r="J389"/>
      <c r="K389"/>
      <c r="L389"/>
      <c r="M389"/>
    </row>
    <row r="390" spans="1:13" ht="15" customHeight="1">
      <c r="A390" s="1"/>
      <c r="B390" s="72"/>
      <c r="C390" s="2"/>
      <c r="D390" s="3"/>
      <c r="E390" s="4"/>
      <c r="F390"/>
      <c r="G390" s="242"/>
      <c r="H390" s="242"/>
      <c r="I390"/>
      <c r="J390"/>
      <c r="K390"/>
      <c r="L390"/>
      <c r="M390"/>
    </row>
    <row r="391" spans="1:13" ht="15" customHeight="1">
      <c r="A391" s="1"/>
      <c r="B391" s="72"/>
      <c r="C391" s="2"/>
      <c r="D391" s="3"/>
      <c r="E391" s="4"/>
      <c r="F391"/>
      <c r="G391" s="242"/>
      <c r="H391" s="242"/>
      <c r="I391"/>
      <c r="J391"/>
      <c r="K391"/>
      <c r="L391"/>
      <c r="M391"/>
    </row>
    <row r="392" spans="1:13" ht="15" customHeight="1">
      <c r="A392" s="1"/>
      <c r="B392" s="72"/>
      <c r="C392" s="2"/>
      <c r="D392" s="3"/>
      <c r="E392" s="4"/>
      <c r="F392"/>
      <c r="G392" s="242"/>
      <c r="H392" s="242"/>
      <c r="I392"/>
      <c r="J392"/>
      <c r="K392"/>
      <c r="L392"/>
      <c r="M392"/>
    </row>
    <row r="393" spans="1:13" ht="15" customHeight="1">
      <c r="A393" s="1"/>
      <c r="B393" s="72"/>
      <c r="C393" s="2"/>
      <c r="D393" s="3"/>
      <c r="E393" s="4"/>
      <c r="F393"/>
      <c r="G393" s="242"/>
      <c r="H393" s="242"/>
      <c r="I393"/>
      <c r="J393"/>
      <c r="K393"/>
      <c r="L393"/>
      <c r="M393"/>
    </row>
    <row r="394" spans="1:13" ht="15" customHeight="1">
      <c r="A394" s="1"/>
      <c r="B394" s="72"/>
      <c r="C394" s="2"/>
      <c r="D394" s="3"/>
      <c r="E394" s="4"/>
      <c r="F394"/>
      <c r="G394" s="242"/>
      <c r="H394" s="242"/>
      <c r="I394"/>
      <c r="J394"/>
      <c r="K394"/>
      <c r="L394"/>
      <c r="M394"/>
    </row>
    <row r="395" spans="1:13" ht="15" customHeight="1">
      <c r="A395" s="1"/>
      <c r="B395" s="72"/>
      <c r="C395" s="2"/>
      <c r="D395" s="3"/>
      <c r="E395" s="4"/>
      <c r="F395"/>
      <c r="G395" s="242"/>
      <c r="H395" s="242"/>
      <c r="I395"/>
      <c r="J395"/>
      <c r="K395"/>
      <c r="L395"/>
      <c r="M395"/>
    </row>
    <row r="396" spans="1:13" ht="15" customHeight="1">
      <c r="A396" s="1"/>
      <c r="B396" s="72"/>
      <c r="C396" s="2"/>
      <c r="D396" s="3"/>
      <c r="E396" s="4"/>
      <c r="F396"/>
      <c r="G396" s="242"/>
      <c r="H396" s="242"/>
      <c r="I396"/>
      <c r="J396"/>
      <c r="K396"/>
      <c r="L396"/>
      <c r="M396"/>
    </row>
    <row r="397" spans="1:13" ht="15" customHeight="1">
      <c r="A397" s="1"/>
      <c r="B397" s="72"/>
      <c r="C397" s="2"/>
      <c r="D397" s="3"/>
      <c r="E397" s="4"/>
      <c r="F397"/>
      <c r="G397" s="242"/>
      <c r="H397" s="242"/>
      <c r="I397"/>
      <c r="J397"/>
      <c r="K397"/>
      <c r="L397"/>
      <c r="M397"/>
    </row>
    <row r="398" spans="1:13" ht="15" customHeight="1">
      <c r="A398" s="1"/>
      <c r="B398" s="72"/>
      <c r="C398" s="2"/>
      <c r="D398" s="3"/>
      <c r="E398" s="4"/>
      <c r="F398"/>
      <c r="G398" s="242"/>
      <c r="H398" s="242"/>
      <c r="I398"/>
      <c r="J398"/>
      <c r="K398"/>
      <c r="L398"/>
      <c r="M398"/>
    </row>
    <row r="399" spans="1:13" ht="15" customHeight="1">
      <c r="A399" s="1"/>
      <c r="B399" s="72"/>
      <c r="C399" s="2"/>
      <c r="D399" s="3"/>
      <c r="E399" s="4"/>
      <c r="F399"/>
      <c r="G399" s="242"/>
      <c r="H399" s="242"/>
      <c r="I399"/>
      <c r="J399"/>
      <c r="K399"/>
      <c r="L399"/>
      <c r="M399"/>
    </row>
    <row r="400" spans="1:13" ht="15" customHeight="1">
      <c r="A400" s="1"/>
      <c r="B400" s="72"/>
      <c r="C400" s="2"/>
      <c r="D400" s="3"/>
      <c r="E400" s="4"/>
      <c r="F400"/>
      <c r="G400" s="242"/>
      <c r="H400" s="242"/>
      <c r="I400"/>
      <c r="J400"/>
      <c r="K400"/>
      <c r="L400"/>
      <c r="M400"/>
    </row>
    <row r="401" spans="1:13" ht="15" customHeight="1">
      <c r="A401" s="1"/>
      <c r="B401" s="72"/>
      <c r="C401" s="2"/>
      <c r="D401" s="3"/>
      <c r="E401" s="4"/>
      <c r="F401"/>
      <c r="G401" s="242"/>
      <c r="H401" s="242"/>
      <c r="I401"/>
      <c r="J401"/>
      <c r="K401"/>
      <c r="L401"/>
      <c r="M401"/>
    </row>
    <row r="402" spans="1:13" ht="15" customHeight="1">
      <c r="A402" s="1"/>
      <c r="B402" s="72"/>
      <c r="C402" s="2"/>
      <c r="D402" s="3"/>
      <c r="E402" s="4"/>
      <c r="F402"/>
      <c r="G402" s="242"/>
      <c r="H402" s="242"/>
      <c r="I402"/>
      <c r="J402"/>
      <c r="K402"/>
      <c r="L402"/>
      <c r="M402"/>
    </row>
    <row r="403" spans="1:13" ht="15" customHeight="1">
      <c r="A403" s="1"/>
      <c r="B403" s="72"/>
      <c r="C403" s="2"/>
      <c r="D403" s="3"/>
      <c r="E403" s="4"/>
      <c r="F403"/>
      <c r="G403" s="242"/>
      <c r="H403" s="242"/>
      <c r="I403"/>
      <c r="J403"/>
      <c r="K403"/>
      <c r="L403"/>
      <c r="M403"/>
    </row>
    <row r="404" spans="1:13" ht="15" customHeight="1">
      <c r="A404" s="1"/>
      <c r="B404" s="72"/>
      <c r="C404" s="2"/>
      <c r="D404" s="3"/>
      <c r="E404" s="4"/>
      <c r="F404"/>
      <c r="G404" s="242"/>
      <c r="H404" s="242"/>
      <c r="I404"/>
      <c r="J404"/>
      <c r="K404"/>
      <c r="L404"/>
      <c r="M404"/>
    </row>
    <row r="405" spans="1:13" ht="15" customHeight="1">
      <c r="A405" s="1"/>
      <c r="B405" s="72"/>
      <c r="C405" s="2"/>
      <c r="D405" s="3"/>
      <c r="E405" s="4"/>
      <c r="F405"/>
      <c r="G405" s="242"/>
      <c r="H405" s="242"/>
      <c r="I405"/>
      <c r="J405"/>
      <c r="K405"/>
      <c r="L405"/>
      <c r="M405"/>
    </row>
    <row r="406" spans="1:13" ht="15" customHeight="1">
      <c r="A406" s="1"/>
      <c r="B406" s="72"/>
      <c r="C406" s="2"/>
      <c r="D406" s="3"/>
      <c r="E406" s="4"/>
      <c r="F406"/>
      <c r="G406" s="242"/>
      <c r="H406" s="242"/>
      <c r="I406"/>
      <c r="J406"/>
      <c r="K406"/>
      <c r="L406"/>
      <c r="M406"/>
    </row>
    <row r="407" spans="1:13" ht="15" customHeight="1">
      <c r="A407" s="1"/>
      <c r="B407" s="72"/>
      <c r="C407" s="2"/>
      <c r="D407" s="3"/>
      <c r="E407" s="4"/>
      <c r="F407"/>
      <c r="G407" s="242"/>
      <c r="H407" s="242"/>
      <c r="I407"/>
      <c r="J407"/>
      <c r="K407"/>
      <c r="L407"/>
      <c r="M407"/>
    </row>
    <row r="408" spans="1:13" ht="15" customHeight="1">
      <c r="A408" s="1"/>
      <c r="B408" s="72"/>
      <c r="C408" s="2"/>
      <c r="D408" s="3"/>
      <c r="E408" s="4"/>
      <c r="F408"/>
      <c r="G408" s="242"/>
      <c r="H408" s="242"/>
      <c r="I408"/>
      <c r="J408"/>
      <c r="K408"/>
      <c r="L408"/>
      <c r="M408"/>
    </row>
    <row r="409" spans="1:13" ht="15" customHeight="1">
      <c r="A409" s="1"/>
      <c r="B409" s="72"/>
      <c r="C409" s="2"/>
      <c r="D409" s="3"/>
      <c r="E409" s="4"/>
      <c r="F409"/>
      <c r="G409" s="242"/>
      <c r="H409" s="242"/>
      <c r="I409"/>
      <c r="J409"/>
      <c r="K409"/>
      <c r="L409"/>
      <c r="M409"/>
    </row>
    <row r="410" spans="1:13" ht="15" customHeight="1">
      <c r="A410" s="1"/>
      <c r="B410" s="72"/>
      <c r="C410" s="2"/>
      <c r="D410" s="3"/>
      <c r="E410" s="4"/>
      <c r="F410"/>
      <c r="G410" s="242"/>
      <c r="H410" s="242"/>
      <c r="I410"/>
      <c r="J410"/>
      <c r="K410"/>
      <c r="L410"/>
      <c r="M410"/>
    </row>
    <row r="411" spans="1:13" ht="15" customHeight="1">
      <c r="A411" s="1"/>
      <c r="B411" s="72"/>
      <c r="C411" s="2"/>
      <c r="D411" s="3"/>
      <c r="E411" s="4"/>
      <c r="F411"/>
      <c r="G411" s="242"/>
      <c r="H411" s="242"/>
      <c r="I411"/>
      <c r="J411"/>
      <c r="K411"/>
      <c r="L411"/>
      <c r="M411"/>
    </row>
    <row r="412" spans="1:13" ht="15" customHeight="1">
      <c r="A412" s="1"/>
      <c r="B412" s="72"/>
      <c r="C412" s="2"/>
      <c r="D412" s="3"/>
      <c r="E412" s="4"/>
      <c r="F412"/>
      <c r="G412" s="242"/>
      <c r="H412" s="242"/>
      <c r="I412"/>
      <c r="J412"/>
      <c r="K412"/>
      <c r="L412"/>
      <c r="M412"/>
    </row>
    <row r="413" spans="1:13" ht="15" customHeight="1">
      <c r="A413" s="1"/>
      <c r="B413" s="72"/>
      <c r="C413" s="2"/>
      <c r="D413" s="3"/>
      <c r="E413" s="4"/>
      <c r="F413"/>
      <c r="G413" s="242"/>
      <c r="H413" s="242"/>
      <c r="I413"/>
      <c r="J413"/>
      <c r="K413"/>
      <c r="L413"/>
      <c r="M413"/>
    </row>
    <row r="414" spans="1:13" ht="15" customHeight="1">
      <c r="A414" s="1"/>
      <c r="B414" s="72"/>
      <c r="C414" s="2"/>
      <c r="D414" s="3"/>
      <c r="E414" s="4"/>
      <c r="F414"/>
      <c r="G414" s="242"/>
      <c r="H414" s="242"/>
      <c r="I414"/>
      <c r="J414"/>
      <c r="K414"/>
      <c r="L414"/>
      <c r="M414"/>
    </row>
    <row r="415" spans="1:13" ht="15" customHeight="1">
      <c r="A415" s="1"/>
      <c r="B415" s="72"/>
      <c r="C415" s="2"/>
      <c r="D415" s="3"/>
      <c r="E415" s="4"/>
      <c r="F415"/>
      <c r="G415" s="242"/>
      <c r="H415" s="242"/>
      <c r="I415"/>
      <c r="J415"/>
      <c r="K415"/>
      <c r="L415"/>
      <c r="M415"/>
    </row>
    <row r="416" spans="1:13" ht="15" customHeight="1">
      <c r="A416" s="1"/>
      <c r="B416" s="72"/>
      <c r="C416" s="2"/>
      <c r="D416" s="3"/>
      <c r="E416" s="4"/>
      <c r="F416"/>
      <c r="G416" s="242"/>
      <c r="H416" s="242"/>
      <c r="I416"/>
      <c r="J416"/>
      <c r="K416"/>
      <c r="L416"/>
      <c r="M416"/>
    </row>
    <row r="417" spans="1:13" ht="15" customHeight="1">
      <c r="A417" s="1"/>
      <c r="B417" s="72"/>
      <c r="C417" s="2"/>
      <c r="D417" s="3"/>
      <c r="E417" s="4"/>
      <c r="F417"/>
      <c r="G417" s="242"/>
      <c r="H417" s="242"/>
      <c r="I417"/>
      <c r="J417"/>
      <c r="K417"/>
      <c r="L417"/>
      <c r="M417"/>
    </row>
    <row r="418" spans="1:13" ht="15" customHeight="1">
      <c r="A418" s="1"/>
      <c r="B418" s="72"/>
      <c r="C418" s="2"/>
      <c r="D418" s="3"/>
      <c r="E418" s="4"/>
      <c r="F418"/>
      <c r="G418" s="242"/>
      <c r="H418" s="242"/>
      <c r="I418"/>
      <c r="J418"/>
      <c r="K418"/>
      <c r="L418"/>
      <c r="M418"/>
    </row>
    <row r="419" spans="1:13" ht="15" customHeight="1">
      <c r="A419" s="1"/>
      <c r="B419" s="72"/>
      <c r="C419" s="2"/>
      <c r="D419" s="3"/>
      <c r="E419" s="4"/>
      <c r="F419"/>
      <c r="G419" s="242"/>
      <c r="H419" s="242"/>
      <c r="I419"/>
      <c r="J419"/>
      <c r="K419"/>
      <c r="L419"/>
      <c r="M419"/>
    </row>
    <row r="420" spans="1:13" ht="15" customHeight="1">
      <c r="A420" s="1"/>
      <c r="B420" s="72"/>
      <c r="C420" s="2"/>
      <c r="D420" s="3"/>
      <c r="E420" s="4"/>
      <c r="F420"/>
      <c r="G420" s="242"/>
      <c r="H420" s="242"/>
      <c r="I420"/>
      <c r="J420"/>
      <c r="K420"/>
      <c r="L420"/>
      <c r="M420"/>
    </row>
    <row r="421" spans="1:13" ht="15" customHeight="1">
      <c r="A421" s="1"/>
      <c r="B421" s="72"/>
      <c r="C421" s="2"/>
      <c r="D421" s="3"/>
      <c r="E421" s="4"/>
      <c r="F421"/>
      <c r="G421" s="242"/>
      <c r="H421" s="242"/>
      <c r="I421"/>
      <c r="J421"/>
      <c r="K421"/>
      <c r="L421"/>
      <c r="M421"/>
    </row>
    <row r="422" spans="1:13" ht="15" customHeight="1">
      <c r="A422" s="1"/>
      <c r="B422" s="72"/>
      <c r="C422" s="2"/>
      <c r="D422" s="3"/>
      <c r="E422" s="4"/>
      <c r="F422"/>
      <c r="G422" s="242"/>
      <c r="H422" s="242"/>
      <c r="I422"/>
      <c r="J422"/>
      <c r="K422"/>
      <c r="L422"/>
      <c r="M422"/>
    </row>
    <row r="423" spans="1:13" ht="15" customHeight="1">
      <c r="A423" s="1"/>
      <c r="B423" s="72"/>
      <c r="C423" s="2"/>
      <c r="D423" s="3"/>
      <c r="E423" s="4"/>
      <c r="F423"/>
      <c r="G423" s="242"/>
      <c r="H423" s="242"/>
      <c r="I423"/>
      <c r="J423"/>
      <c r="K423"/>
      <c r="L423"/>
      <c r="M423"/>
    </row>
    <row r="424" spans="1:13" ht="15" customHeight="1">
      <c r="A424" s="1"/>
      <c r="B424" s="72"/>
      <c r="C424" s="2"/>
      <c r="D424" s="3"/>
      <c r="E424" s="4"/>
      <c r="F424"/>
      <c r="G424" s="242"/>
      <c r="H424" s="242"/>
      <c r="I424"/>
      <c r="J424"/>
      <c r="K424"/>
      <c r="L424"/>
      <c r="M424"/>
    </row>
    <row r="425" spans="1:13" ht="15" customHeight="1">
      <c r="A425" s="1"/>
      <c r="B425" s="72"/>
      <c r="C425" s="2"/>
      <c r="D425" s="3"/>
      <c r="E425" s="4"/>
      <c r="F425"/>
      <c r="G425" s="242"/>
      <c r="H425" s="242"/>
      <c r="I425"/>
      <c r="J425"/>
      <c r="K425"/>
      <c r="L425"/>
      <c r="M425"/>
    </row>
    <row r="426" spans="1:13" ht="15" customHeight="1">
      <c r="A426" s="1"/>
      <c r="B426" s="72"/>
      <c r="C426" s="2"/>
      <c r="D426" s="3"/>
      <c r="E426" s="4"/>
      <c r="F426"/>
      <c r="G426" s="242"/>
      <c r="H426" s="242"/>
      <c r="I426"/>
      <c r="J426"/>
      <c r="K426"/>
      <c r="L426"/>
      <c r="M426"/>
    </row>
    <row r="427" spans="1:13" ht="15" customHeight="1">
      <c r="A427" s="1"/>
      <c r="B427" s="72"/>
      <c r="C427" s="2"/>
      <c r="D427" s="3"/>
      <c r="E427" s="4"/>
      <c r="F427"/>
      <c r="G427" s="242"/>
      <c r="H427" s="242"/>
      <c r="I427"/>
      <c r="J427"/>
      <c r="K427"/>
      <c r="L427"/>
      <c r="M427"/>
    </row>
    <row r="428" spans="1:13" ht="15" customHeight="1">
      <c r="A428" s="1"/>
      <c r="B428" s="72"/>
      <c r="C428" s="2"/>
      <c r="D428" s="3"/>
      <c r="E428" s="4"/>
      <c r="F428"/>
      <c r="G428" s="242"/>
      <c r="H428" s="242"/>
      <c r="I428"/>
      <c r="J428"/>
      <c r="K428"/>
      <c r="L428"/>
      <c r="M428"/>
    </row>
    <row r="429" spans="1:13" ht="15" customHeight="1">
      <c r="A429" s="1"/>
      <c r="B429" s="72"/>
      <c r="C429" s="2"/>
      <c r="D429" s="3"/>
      <c r="E429" s="4"/>
      <c r="F429"/>
      <c r="G429" s="242"/>
      <c r="H429" s="242"/>
      <c r="I429"/>
      <c r="J429"/>
      <c r="K429"/>
      <c r="L429"/>
      <c r="M429"/>
    </row>
    <row r="430" spans="1:13" ht="15" customHeight="1">
      <c r="A430" s="1"/>
      <c r="B430" s="72"/>
      <c r="C430" s="2"/>
      <c r="D430" s="3"/>
      <c r="E430" s="4"/>
      <c r="F430"/>
      <c r="G430" s="242"/>
      <c r="H430" s="242"/>
      <c r="I430"/>
      <c r="J430"/>
      <c r="K430"/>
      <c r="L430"/>
      <c r="M430"/>
    </row>
    <row r="431" spans="1:13" ht="15" customHeight="1">
      <c r="A431" s="1"/>
      <c r="B431" s="72"/>
      <c r="C431" s="2"/>
      <c r="D431" s="3"/>
      <c r="E431" s="4"/>
      <c r="F431"/>
      <c r="G431" s="242"/>
      <c r="H431" s="242"/>
      <c r="I431"/>
      <c r="J431"/>
      <c r="K431"/>
      <c r="L431"/>
      <c r="M431"/>
    </row>
    <row r="432" spans="1:13" ht="15" customHeight="1">
      <c r="A432" s="1"/>
      <c r="B432" s="72"/>
      <c r="C432" s="2"/>
      <c r="D432" s="3"/>
      <c r="E432" s="4"/>
      <c r="F432"/>
      <c r="G432" s="242"/>
      <c r="H432" s="242"/>
      <c r="I432"/>
      <c r="J432"/>
      <c r="K432"/>
      <c r="L432"/>
      <c r="M432"/>
    </row>
    <row r="433" spans="1:13" ht="15" customHeight="1">
      <c r="A433" s="1"/>
      <c r="B433" s="72"/>
      <c r="C433" s="2"/>
      <c r="D433" s="3"/>
      <c r="E433" s="4"/>
      <c r="F433"/>
      <c r="G433" s="242"/>
      <c r="H433" s="242"/>
      <c r="I433"/>
      <c r="J433"/>
      <c r="K433"/>
      <c r="L433"/>
      <c r="M433"/>
    </row>
    <row r="434" spans="1:13" ht="15" customHeight="1">
      <c r="A434" s="1"/>
      <c r="B434" s="72"/>
      <c r="C434" s="2"/>
      <c r="D434" s="3"/>
      <c r="E434" s="4"/>
      <c r="F434"/>
      <c r="G434" s="242"/>
      <c r="H434" s="242"/>
      <c r="I434"/>
      <c r="J434"/>
      <c r="K434"/>
      <c r="L434"/>
      <c r="M434"/>
    </row>
    <row r="435" spans="1:13" ht="15" customHeight="1">
      <c r="A435" s="1"/>
      <c r="B435" s="72"/>
      <c r="C435" s="2"/>
      <c r="D435" s="3"/>
      <c r="E435" s="4"/>
      <c r="F435"/>
      <c r="G435" s="242"/>
      <c r="H435" s="242"/>
      <c r="I435"/>
      <c r="J435"/>
      <c r="K435"/>
      <c r="L435"/>
      <c r="M435"/>
    </row>
    <row r="436" spans="1:13" ht="15" customHeight="1">
      <c r="A436" s="1"/>
      <c r="B436" s="72"/>
      <c r="C436" s="2"/>
      <c r="D436" s="3"/>
      <c r="E436" s="4"/>
      <c r="F436"/>
      <c r="G436" s="242"/>
      <c r="H436" s="242"/>
      <c r="I436"/>
      <c r="J436"/>
      <c r="K436"/>
      <c r="L436"/>
      <c r="M436"/>
    </row>
    <row r="437" spans="1:13" ht="15" customHeight="1">
      <c r="A437" s="1"/>
      <c r="B437" s="72"/>
      <c r="C437" s="2"/>
      <c r="D437" s="3"/>
      <c r="E437" s="4"/>
      <c r="F437"/>
      <c r="G437" s="242"/>
      <c r="H437" s="242"/>
      <c r="I437"/>
      <c r="J437"/>
      <c r="K437"/>
      <c r="L437"/>
      <c r="M437"/>
    </row>
    <row r="438" spans="1:13" ht="15" customHeight="1">
      <c r="A438" s="1"/>
      <c r="B438" s="72"/>
      <c r="C438" s="2"/>
      <c r="D438" s="3"/>
      <c r="E438" s="4"/>
      <c r="F438"/>
      <c r="G438" s="242"/>
      <c r="H438" s="242"/>
      <c r="I438"/>
      <c r="J438"/>
      <c r="K438"/>
      <c r="L438"/>
      <c r="M438"/>
    </row>
    <row r="439" spans="1:13" ht="15" customHeight="1">
      <c r="A439" s="1"/>
      <c r="B439" s="72"/>
      <c r="C439" s="2"/>
      <c r="D439" s="3"/>
      <c r="E439" s="4"/>
      <c r="F439"/>
      <c r="G439" s="242"/>
      <c r="H439" s="242"/>
      <c r="I439"/>
      <c r="J439"/>
      <c r="K439"/>
      <c r="L439"/>
      <c r="M439"/>
    </row>
    <row r="440" spans="1:13" ht="15" customHeight="1">
      <c r="A440" s="1"/>
      <c r="B440" s="72"/>
      <c r="C440" s="2"/>
      <c r="D440" s="3"/>
      <c r="E440" s="4"/>
      <c r="F440"/>
      <c r="G440" s="242"/>
      <c r="H440" s="242"/>
      <c r="I440"/>
      <c r="J440"/>
      <c r="K440"/>
      <c r="L440"/>
      <c r="M440"/>
    </row>
    <row r="441" spans="1:13" ht="15" customHeight="1">
      <c r="A441" s="1"/>
      <c r="B441" s="72"/>
      <c r="C441" s="2"/>
      <c r="D441" s="3"/>
      <c r="E441" s="4"/>
      <c r="F441"/>
      <c r="G441" s="242"/>
      <c r="H441" s="242"/>
      <c r="I441"/>
      <c r="J441"/>
      <c r="K441"/>
      <c r="L441"/>
      <c r="M441"/>
    </row>
    <row r="442" spans="1:13" ht="15" customHeight="1">
      <c r="A442" s="1"/>
      <c r="B442" s="72"/>
      <c r="C442" s="2"/>
      <c r="D442" s="3"/>
      <c r="E442" s="4"/>
      <c r="F442"/>
      <c r="G442" s="242"/>
      <c r="H442" s="242"/>
      <c r="I442"/>
      <c r="J442"/>
      <c r="K442"/>
      <c r="L442"/>
      <c r="M442"/>
    </row>
    <row r="443" spans="1:13" ht="15" customHeight="1">
      <c r="A443" s="1"/>
      <c r="B443" s="72"/>
      <c r="C443" s="2"/>
      <c r="D443" s="3"/>
      <c r="E443" s="4"/>
      <c r="F443"/>
      <c r="G443" s="242"/>
      <c r="H443" s="242"/>
      <c r="I443"/>
      <c r="J443"/>
      <c r="K443"/>
      <c r="L443"/>
      <c r="M443"/>
    </row>
    <row r="444" spans="1:13" ht="15" customHeight="1">
      <c r="A444" s="1"/>
      <c r="B444" s="72"/>
      <c r="C444" s="2"/>
      <c r="D444" s="3"/>
      <c r="E444" s="4"/>
      <c r="F444"/>
      <c r="G444" s="242"/>
      <c r="H444" s="242"/>
      <c r="I444"/>
      <c r="J444"/>
      <c r="K444"/>
      <c r="L444"/>
      <c r="M444"/>
    </row>
    <row r="445" spans="1:13" ht="15" customHeight="1">
      <c r="A445" s="1"/>
      <c r="B445" s="72"/>
      <c r="C445" s="2"/>
      <c r="D445" s="3"/>
      <c r="E445" s="4"/>
      <c r="F445"/>
      <c r="G445" s="242"/>
      <c r="H445" s="242"/>
      <c r="I445"/>
      <c r="J445"/>
      <c r="K445"/>
      <c r="L445"/>
      <c r="M445"/>
    </row>
    <row r="446" spans="1:13" ht="15" customHeight="1">
      <c r="A446" s="1"/>
      <c r="B446" s="72"/>
      <c r="C446" s="2"/>
      <c r="D446" s="3"/>
      <c r="E446" s="4"/>
      <c r="F446"/>
      <c r="G446" s="242"/>
      <c r="H446" s="242"/>
      <c r="I446"/>
      <c r="J446"/>
      <c r="K446"/>
      <c r="L446"/>
      <c r="M446"/>
    </row>
    <row r="447" spans="1:13" ht="15" customHeight="1">
      <c r="A447" s="1"/>
      <c r="B447" s="72"/>
      <c r="C447" s="2"/>
      <c r="D447" s="3"/>
      <c r="E447" s="4"/>
      <c r="F447"/>
      <c r="G447" s="242"/>
      <c r="H447" s="242"/>
      <c r="I447"/>
      <c r="J447"/>
      <c r="K447"/>
      <c r="L447"/>
      <c r="M447"/>
    </row>
    <row r="448" spans="1:13" ht="15" customHeight="1">
      <c r="A448" s="1"/>
      <c r="B448" s="72"/>
      <c r="C448" s="2"/>
      <c r="D448" s="3"/>
      <c r="E448" s="4"/>
      <c r="F448"/>
      <c r="G448" s="242"/>
      <c r="H448" s="242"/>
      <c r="I448"/>
      <c r="J448"/>
      <c r="K448"/>
      <c r="L448"/>
      <c r="M448"/>
    </row>
    <row r="449" spans="1:13" ht="15" customHeight="1">
      <c r="A449" s="1"/>
      <c r="B449" s="72"/>
      <c r="C449" s="2"/>
      <c r="D449" s="3"/>
      <c r="E449" s="4"/>
      <c r="F449"/>
      <c r="G449" s="242"/>
      <c r="H449" s="242"/>
      <c r="I449"/>
      <c r="J449"/>
      <c r="K449"/>
      <c r="L449"/>
      <c r="M449"/>
    </row>
    <row r="450" spans="1:13" ht="15" customHeight="1">
      <c r="A450" s="1"/>
      <c r="B450" s="72"/>
      <c r="C450" s="2"/>
      <c r="D450" s="3"/>
      <c r="E450" s="4"/>
      <c r="F450"/>
      <c r="G450" s="242"/>
      <c r="H450" s="242"/>
      <c r="I450"/>
      <c r="J450"/>
      <c r="K450"/>
      <c r="L450"/>
      <c r="M450"/>
    </row>
    <row r="451" spans="1:13" ht="15" customHeight="1">
      <c r="A451" s="1"/>
      <c r="B451" s="72"/>
      <c r="C451" s="2"/>
      <c r="D451" s="3"/>
      <c r="E451" s="4"/>
      <c r="F451"/>
      <c r="G451" s="242"/>
      <c r="H451" s="242"/>
      <c r="I451"/>
      <c r="J451"/>
      <c r="K451"/>
      <c r="L451"/>
      <c r="M451"/>
    </row>
    <row r="452" spans="1:13" ht="15" customHeight="1">
      <c r="A452" s="1"/>
      <c r="B452" s="72"/>
      <c r="C452" s="2"/>
      <c r="D452" s="3"/>
      <c r="E452" s="4"/>
      <c r="F452"/>
      <c r="G452" s="242"/>
      <c r="H452" s="242"/>
      <c r="I452"/>
      <c r="J452"/>
      <c r="K452"/>
      <c r="L452"/>
      <c r="M452"/>
    </row>
    <row r="453" spans="1:13" ht="15" customHeight="1">
      <c r="A453" s="1"/>
      <c r="B453" s="72"/>
      <c r="C453" s="2"/>
      <c r="D453" s="3"/>
      <c r="E453" s="4"/>
      <c r="F453"/>
      <c r="G453" s="242"/>
      <c r="H453" s="242"/>
      <c r="I453"/>
      <c r="J453"/>
      <c r="K453"/>
      <c r="L453"/>
      <c r="M453"/>
    </row>
    <row r="454" spans="1:13" ht="15" customHeight="1">
      <c r="A454" s="1"/>
      <c r="B454" s="72"/>
      <c r="C454" s="2"/>
      <c r="D454" s="3"/>
      <c r="E454" s="4"/>
      <c r="F454"/>
      <c r="G454" s="242"/>
      <c r="H454" s="242"/>
      <c r="I454"/>
      <c r="J454"/>
      <c r="K454"/>
      <c r="L454"/>
      <c r="M454"/>
    </row>
    <row r="455" spans="1:13" ht="15" customHeight="1">
      <c r="A455" s="1"/>
      <c r="B455" s="72"/>
      <c r="C455" s="2"/>
      <c r="D455" s="3"/>
      <c r="E455" s="4"/>
      <c r="F455"/>
      <c r="G455" s="242"/>
      <c r="H455" s="242"/>
      <c r="I455"/>
      <c r="J455"/>
      <c r="K455"/>
      <c r="L455"/>
      <c r="M455"/>
    </row>
    <row r="456" spans="1:13" ht="15" customHeight="1">
      <c r="A456" s="1"/>
      <c r="B456" s="72"/>
      <c r="C456" s="2"/>
      <c r="D456" s="3"/>
      <c r="E456" s="4"/>
      <c r="F456"/>
      <c r="G456" s="242"/>
      <c r="H456" s="242"/>
      <c r="I456"/>
      <c r="J456"/>
      <c r="K456"/>
      <c r="L456"/>
      <c r="M456"/>
    </row>
    <row r="457" spans="1:13" ht="15" customHeight="1">
      <c r="A457" s="1"/>
      <c r="B457" s="72"/>
      <c r="C457" s="2"/>
      <c r="D457" s="3"/>
      <c r="E457" s="4"/>
      <c r="F457"/>
      <c r="G457" s="242"/>
      <c r="H457" s="242"/>
      <c r="I457"/>
      <c r="J457"/>
      <c r="K457"/>
      <c r="L457"/>
      <c r="M457"/>
    </row>
    <row r="458" spans="1:13" ht="15" customHeight="1">
      <c r="A458" s="1"/>
      <c r="B458" s="72"/>
      <c r="C458" s="2"/>
      <c r="D458" s="3"/>
      <c r="E458" s="4"/>
      <c r="F458"/>
      <c r="G458" s="242"/>
      <c r="H458" s="242"/>
      <c r="I458"/>
      <c r="J458"/>
      <c r="K458"/>
      <c r="L458"/>
      <c r="M458"/>
    </row>
    <row r="459" spans="1:13" ht="15" customHeight="1">
      <c r="A459" s="1"/>
      <c r="B459" s="72"/>
      <c r="C459" s="2"/>
      <c r="D459" s="3"/>
      <c r="E459" s="4"/>
      <c r="F459"/>
      <c r="G459" s="242"/>
      <c r="H459" s="242"/>
      <c r="I459"/>
      <c r="J459"/>
      <c r="K459"/>
      <c r="L459"/>
      <c r="M459"/>
    </row>
    <row r="460" spans="1:13" ht="15" customHeight="1">
      <c r="A460" s="1"/>
      <c r="B460" s="72"/>
      <c r="C460" s="2"/>
      <c r="D460" s="3"/>
      <c r="E460" s="4"/>
      <c r="F460"/>
      <c r="G460" s="242"/>
      <c r="H460" s="242"/>
      <c r="I460"/>
      <c r="J460"/>
      <c r="K460"/>
      <c r="L460"/>
      <c r="M460"/>
    </row>
    <row r="461" spans="1:13" ht="15" customHeight="1">
      <c r="A461" s="1"/>
      <c r="B461" s="72"/>
      <c r="C461" s="2"/>
      <c r="D461" s="3"/>
      <c r="E461" s="4"/>
      <c r="F461"/>
      <c r="G461" s="242"/>
      <c r="H461" s="242"/>
      <c r="I461"/>
      <c r="J461"/>
      <c r="K461"/>
      <c r="L461"/>
      <c r="M461"/>
    </row>
    <row r="462" spans="1:13" ht="15" customHeight="1">
      <c r="A462" s="1"/>
      <c r="B462" s="72"/>
      <c r="C462" s="2"/>
      <c r="D462" s="3"/>
      <c r="E462" s="4"/>
      <c r="F462"/>
      <c r="G462" s="242"/>
      <c r="H462" s="242"/>
      <c r="I462"/>
      <c r="J462"/>
      <c r="K462"/>
      <c r="L462"/>
      <c r="M462"/>
    </row>
    <row r="463" spans="1:13" ht="15" customHeight="1">
      <c r="A463" s="1"/>
      <c r="B463" s="72"/>
      <c r="C463" s="2"/>
      <c r="D463" s="3"/>
      <c r="E463" s="4"/>
      <c r="F463"/>
      <c r="G463" s="242"/>
      <c r="H463" s="242"/>
      <c r="I463"/>
      <c r="J463"/>
      <c r="K463"/>
      <c r="L463"/>
      <c r="M463"/>
    </row>
    <row r="464" spans="1:13" ht="15" customHeight="1">
      <c r="A464" s="1"/>
      <c r="B464" s="72"/>
      <c r="C464" s="2"/>
      <c r="D464" s="3"/>
      <c r="E464" s="4"/>
      <c r="F464"/>
      <c r="G464" s="242"/>
      <c r="H464" s="242"/>
      <c r="I464"/>
      <c r="J464"/>
      <c r="K464"/>
      <c r="L464"/>
      <c r="M464"/>
    </row>
    <row r="465" spans="1:13" ht="15" customHeight="1">
      <c r="A465" s="1"/>
      <c r="B465" s="72"/>
      <c r="C465" s="2"/>
      <c r="D465" s="3"/>
      <c r="E465" s="4"/>
      <c r="F465"/>
      <c r="G465" s="242"/>
      <c r="H465" s="242"/>
      <c r="I465"/>
      <c r="J465"/>
      <c r="K465"/>
      <c r="L465"/>
      <c r="M465"/>
    </row>
    <row r="466" spans="1:13" ht="15" customHeight="1">
      <c r="A466" s="1"/>
      <c r="B466" s="72"/>
      <c r="C466" s="2"/>
      <c r="D466" s="3"/>
      <c r="E466" s="4"/>
      <c r="F466"/>
      <c r="G466" s="242"/>
      <c r="H466" s="242"/>
      <c r="I466"/>
      <c r="J466"/>
      <c r="K466"/>
      <c r="L466"/>
      <c r="M466"/>
    </row>
    <row r="467" spans="1:13" ht="15" customHeight="1">
      <c r="A467" s="1"/>
      <c r="B467" s="72"/>
      <c r="C467" s="2"/>
      <c r="D467" s="3"/>
      <c r="E467" s="4"/>
      <c r="F467"/>
      <c r="G467" s="242"/>
      <c r="H467" s="242"/>
      <c r="I467"/>
      <c r="J467"/>
      <c r="K467"/>
      <c r="L467"/>
      <c r="M467"/>
    </row>
    <row r="468" spans="1:13" ht="15" customHeight="1">
      <c r="A468" s="1"/>
      <c r="B468" s="72"/>
      <c r="C468" s="2"/>
      <c r="D468" s="3"/>
      <c r="E468" s="4"/>
      <c r="F468"/>
      <c r="G468" s="242"/>
      <c r="H468" s="242"/>
      <c r="I468"/>
      <c r="J468"/>
      <c r="K468"/>
      <c r="L468"/>
      <c r="M468"/>
    </row>
    <row r="469" spans="1:13" ht="15" customHeight="1">
      <c r="A469" s="1"/>
      <c r="B469" s="72"/>
      <c r="C469" s="2"/>
      <c r="D469" s="3"/>
      <c r="E469" s="4"/>
      <c r="F469"/>
      <c r="G469" s="242"/>
      <c r="H469" s="242"/>
      <c r="I469"/>
      <c r="J469"/>
      <c r="K469"/>
      <c r="L469"/>
      <c r="M469"/>
    </row>
    <row r="470" spans="1:13" ht="15" customHeight="1">
      <c r="A470" s="1"/>
      <c r="B470" s="72"/>
      <c r="C470" s="2"/>
      <c r="D470" s="3"/>
      <c r="E470" s="4"/>
      <c r="F470"/>
      <c r="G470" s="242"/>
      <c r="H470" s="242"/>
      <c r="I470"/>
      <c r="J470"/>
      <c r="K470"/>
      <c r="L470"/>
      <c r="M470"/>
    </row>
    <row r="471" spans="1:13" ht="15" customHeight="1">
      <c r="A471" s="1"/>
      <c r="B471" s="72"/>
      <c r="C471" s="2"/>
      <c r="D471" s="3"/>
      <c r="E471" s="4"/>
      <c r="F471"/>
      <c r="G471" s="242"/>
      <c r="H471" s="242"/>
      <c r="I471"/>
      <c r="J471"/>
      <c r="K471"/>
      <c r="L471"/>
      <c r="M471"/>
    </row>
    <row r="472" spans="1:13" ht="15" customHeight="1">
      <c r="A472" s="1"/>
      <c r="B472" s="72"/>
      <c r="C472" s="2"/>
      <c r="D472" s="3"/>
      <c r="E472" s="4"/>
      <c r="F472"/>
      <c r="G472" s="242"/>
      <c r="H472" s="242"/>
      <c r="I472"/>
      <c r="J472"/>
      <c r="K472"/>
      <c r="L472"/>
      <c r="M472"/>
    </row>
    <row r="473" spans="1:13" ht="15" customHeight="1">
      <c r="A473" s="1"/>
      <c r="B473" s="72"/>
      <c r="C473" s="2"/>
      <c r="D473" s="3"/>
      <c r="E473" s="4"/>
      <c r="F473"/>
      <c r="G473" s="242"/>
      <c r="H473" s="242"/>
      <c r="I473"/>
      <c r="J473"/>
      <c r="K473"/>
      <c r="L473"/>
      <c r="M473"/>
    </row>
    <row r="474" spans="1:13" ht="15" customHeight="1">
      <c r="A474" s="1"/>
      <c r="B474" s="72"/>
      <c r="C474" s="2"/>
      <c r="D474" s="3"/>
      <c r="E474" s="4"/>
      <c r="F474"/>
      <c r="G474" s="242"/>
      <c r="H474" s="242"/>
      <c r="I474"/>
      <c r="J474"/>
      <c r="K474"/>
      <c r="L474"/>
      <c r="M474"/>
    </row>
    <row r="475" spans="1:13" ht="15" customHeight="1">
      <c r="A475" s="1"/>
      <c r="B475" s="72"/>
      <c r="C475" s="2"/>
      <c r="D475" s="3"/>
      <c r="E475" s="4"/>
      <c r="F475"/>
      <c r="G475" s="242"/>
      <c r="H475" s="242"/>
      <c r="I475"/>
      <c r="J475"/>
      <c r="K475"/>
      <c r="L475"/>
      <c r="M475"/>
    </row>
    <row r="476" spans="1:13" ht="15" customHeight="1">
      <c r="A476" s="1"/>
      <c r="B476" s="72"/>
      <c r="C476" s="2"/>
      <c r="D476" s="3"/>
      <c r="E476" s="4"/>
      <c r="F476"/>
      <c r="G476" s="242"/>
      <c r="H476" s="242"/>
      <c r="I476"/>
      <c r="J476"/>
      <c r="K476"/>
      <c r="L476"/>
      <c r="M476"/>
    </row>
    <row r="477" spans="1:13" ht="15" customHeight="1">
      <c r="A477" s="1"/>
      <c r="B477" s="72"/>
      <c r="C477" s="2"/>
      <c r="D477" s="3"/>
      <c r="E477" s="4"/>
      <c r="F477"/>
      <c r="G477" s="242"/>
      <c r="H477" s="242"/>
      <c r="I477"/>
      <c r="J477"/>
      <c r="K477"/>
      <c r="L477"/>
      <c r="M477"/>
    </row>
    <row r="478" spans="1:13" ht="15" customHeight="1">
      <c r="A478" s="1"/>
      <c r="B478" s="72"/>
      <c r="C478" s="2"/>
      <c r="D478" s="3"/>
      <c r="E478" s="4"/>
      <c r="F478"/>
      <c r="G478" s="242"/>
      <c r="H478" s="242"/>
      <c r="I478"/>
      <c r="J478"/>
      <c r="K478"/>
      <c r="L478"/>
      <c r="M478"/>
    </row>
    <row r="479" spans="1:13" ht="15" customHeight="1">
      <c r="A479" s="1"/>
      <c r="B479" s="72"/>
      <c r="C479" s="2"/>
      <c r="D479" s="3"/>
      <c r="E479" s="4"/>
      <c r="F479"/>
      <c r="G479" s="242"/>
      <c r="H479" s="242"/>
      <c r="I479"/>
      <c r="J479"/>
      <c r="K479"/>
      <c r="L479"/>
      <c r="M479"/>
    </row>
    <row r="480" spans="1:13" ht="15" customHeight="1">
      <c r="A480" s="1"/>
      <c r="B480" s="72"/>
      <c r="C480" s="2"/>
      <c r="D480" s="3"/>
      <c r="E480" s="4"/>
      <c r="F480"/>
      <c r="G480" s="242"/>
      <c r="H480" s="242"/>
      <c r="I480"/>
      <c r="J480"/>
      <c r="K480"/>
      <c r="L480"/>
      <c r="M480"/>
    </row>
    <row r="481" spans="1:13" ht="15" customHeight="1">
      <c r="A481" s="1"/>
      <c r="B481" s="72"/>
      <c r="C481" s="2"/>
      <c r="D481" s="3"/>
      <c r="E481" s="4"/>
      <c r="F481"/>
      <c r="G481" s="242"/>
      <c r="H481" s="242"/>
      <c r="I481"/>
      <c r="J481"/>
      <c r="K481"/>
      <c r="L481"/>
      <c r="M481"/>
    </row>
    <row r="482" spans="1:13" ht="15" customHeight="1">
      <c r="A482" s="1"/>
      <c r="B482" s="72"/>
      <c r="C482" s="2"/>
      <c r="D482" s="3"/>
      <c r="E482" s="4"/>
      <c r="F482"/>
      <c r="G482" s="242"/>
      <c r="H482" s="242"/>
      <c r="I482"/>
      <c r="J482"/>
      <c r="K482"/>
      <c r="L482"/>
      <c r="M482"/>
    </row>
    <row r="483" spans="1:13" ht="15" customHeight="1">
      <c r="A483" s="1"/>
      <c r="B483" s="72"/>
      <c r="C483" s="2"/>
      <c r="D483" s="3"/>
      <c r="E483" s="4"/>
      <c r="F483"/>
      <c r="G483" s="242"/>
      <c r="H483" s="242"/>
      <c r="I483"/>
      <c r="J483"/>
      <c r="K483"/>
      <c r="L483"/>
      <c r="M483"/>
    </row>
    <row r="484" spans="1:13" ht="15" customHeight="1">
      <c r="A484" s="1"/>
      <c r="B484" s="72"/>
      <c r="C484" s="2"/>
      <c r="D484" s="3"/>
      <c r="E484" s="4"/>
      <c r="F484"/>
      <c r="G484" s="242"/>
      <c r="H484" s="242"/>
      <c r="I484"/>
      <c r="J484"/>
      <c r="K484"/>
      <c r="L484"/>
      <c r="M484"/>
    </row>
    <row r="485" spans="1:13" ht="15" customHeight="1">
      <c r="A485" s="1"/>
      <c r="B485" s="72"/>
      <c r="C485" s="2"/>
      <c r="D485" s="3"/>
      <c r="E485" s="4"/>
      <c r="F485"/>
      <c r="G485" s="242"/>
      <c r="H485" s="242"/>
      <c r="I485"/>
      <c r="J485"/>
      <c r="K485"/>
      <c r="L485"/>
      <c r="M485"/>
    </row>
    <row r="486" spans="1:13" ht="15" customHeight="1">
      <c r="A486" s="1"/>
      <c r="B486" s="72"/>
      <c r="C486" s="2"/>
      <c r="D486" s="3"/>
      <c r="E486" s="4"/>
      <c r="F486"/>
      <c r="G486" s="242"/>
      <c r="H486" s="242"/>
      <c r="I486"/>
      <c r="J486"/>
      <c r="K486"/>
      <c r="L486"/>
      <c r="M486"/>
    </row>
    <row r="487" spans="1:13" ht="15" customHeight="1">
      <c r="A487" s="1"/>
      <c r="B487" s="72"/>
      <c r="C487" s="2"/>
      <c r="D487" s="3"/>
      <c r="E487" s="4"/>
      <c r="F487"/>
      <c r="G487" s="242"/>
      <c r="H487" s="242"/>
      <c r="I487"/>
      <c r="J487"/>
      <c r="K487"/>
      <c r="L487"/>
      <c r="M487"/>
    </row>
    <row r="488" spans="1:13" ht="15" customHeight="1">
      <c r="A488" s="1"/>
      <c r="B488" s="72"/>
      <c r="C488" s="2"/>
      <c r="D488" s="3"/>
      <c r="E488" s="4"/>
      <c r="F488"/>
      <c r="G488" s="242"/>
      <c r="H488" s="242"/>
      <c r="I488"/>
      <c r="J488"/>
      <c r="K488"/>
      <c r="L488"/>
      <c r="M488"/>
    </row>
    <row r="489" spans="1:13" ht="15" customHeight="1">
      <c r="A489" s="1"/>
      <c r="B489" s="72"/>
      <c r="C489" s="2"/>
      <c r="D489" s="3"/>
      <c r="E489" s="4"/>
      <c r="F489"/>
      <c r="G489" s="242"/>
      <c r="H489" s="242"/>
      <c r="I489"/>
      <c r="J489"/>
      <c r="K489"/>
      <c r="L489"/>
      <c r="M489"/>
    </row>
    <row r="490" spans="1:13" ht="15" customHeight="1">
      <c r="A490" s="1"/>
      <c r="B490" s="72"/>
      <c r="C490" s="2"/>
      <c r="D490" s="3"/>
      <c r="E490" s="4"/>
      <c r="F490"/>
      <c r="G490" s="242"/>
      <c r="H490" s="242"/>
      <c r="I490"/>
      <c r="J490"/>
      <c r="K490"/>
      <c r="L490"/>
      <c r="M490"/>
    </row>
    <row r="491" spans="1:13" ht="15" customHeight="1">
      <c r="A491" s="1"/>
      <c r="B491" s="72"/>
      <c r="C491" s="2"/>
      <c r="D491" s="3"/>
      <c r="E491" s="4"/>
      <c r="F491"/>
      <c r="G491" s="242"/>
      <c r="H491" s="242"/>
      <c r="I491"/>
      <c r="J491"/>
      <c r="K491"/>
      <c r="L491"/>
      <c r="M491"/>
    </row>
    <row r="492" spans="1:13" ht="15" customHeight="1">
      <c r="A492" s="1"/>
      <c r="B492" s="72"/>
      <c r="C492" s="2"/>
      <c r="D492" s="3"/>
      <c r="E492" s="4"/>
      <c r="F492"/>
      <c r="G492" s="242"/>
      <c r="H492" s="242"/>
      <c r="I492"/>
      <c r="J492"/>
      <c r="K492"/>
      <c r="L492"/>
      <c r="M492"/>
    </row>
    <row r="493" spans="1:13" ht="15" customHeight="1">
      <c r="A493" s="1"/>
      <c r="B493" s="72"/>
      <c r="C493" s="2"/>
      <c r="D493" s="3"/>
      <c r="E493" s="4"/>
      <c r="F493"/>
      <c r="G493" s="242"/>
      <c r="H493" s="242"/>
      <c r="I493"/>
      <c r="J493"/>
      <c r="K493"/>
      <c r="L493"/>
      <c r="M493"/>
    </row>
    <row r="494" spans="1:13" ht="15" customHeight="1">
      <c r="A494" s="1"/>
      <c r="B494" s="72"/>
      <c r="C494" s="2"/>
      <c r="D494" s="3"/>
      <c r="E494" s="4"/>
      <c r="F494"/>
      <c r="G494" s="242"/>
      <c r="H494" s="242"/>
      <c r="I494"/>
      <c r="J494"/>
      <c r="K494"/>
      <c r="L494"/>
      <c r="M494"/>
    </row>
    <row r="495" spans="1:13" ht="15" customHeight="1">
      <c r="A495" s="1"/>
      <c r="B495" s="72"/>
      <c r="C495" s="2"/>
      <c r="D495" s="3"/>
      <c r="E495" s="4"/>
      <c r="F495"/>
      <c r="G495" s="242"/>
      <c r="H495" s="242"/>
      <c r="I495"/>
      <c r="J495"/>
      <c r="K495"/>
      <c r="L495"/>
      <c r="M495"/>
    </row>
    <row r="496" spans="1:13" ht="15" customHeight="1">
      <c r="A496" s="1"/>
      <c r="B496" s="72"/>
      <c r="C496" s="2"/>
      <c r="D496" s="3"/>
      <c r="E496" s="4"/>
      <c r="F496"/>
      <c r="G496" s="242"/>
      <c r="H496" s="242"/>
      <c r="I496"/>
      <c r="J496"/>
      <c r="K496"/>
      <c r="L496"/>
      <c r="M496"/>
    </row>
    <row r="497" spans="1:13" ht="15" customHeight="1">
      <c r="A497" s="1"/>
      <c r="B497" s="72"/>
      <c r="C497" s="2"/>
      <c r="D497" s="3"/>
      <c r="E497" s="4"/>
      <c r="F497"/>
      <c r="G497" s="242"/>
      <c r="H497" s="242"/>
      <c r="I497"/>
      <c r="J497"/>
      <c r="K497"/>
      <c r="L497"/>
      <c r="M497"/>
    </row>
    <row r="498" spans="1:13" ht="15" customHeight="1">
      <c r="A498" s="1"/>
      <c r="B498" s="72"/>
      <c r="C498" s="2"/>
      <c r="D498" s="3"/>
      <c r="E498" s="4"/>
      <c r="F498"/>
      <c r="G498" s="242"/>
      <c r="H498" s="242"/>
      <c r="I498"/>
      <c r="J498"/>
      <c r="K498"/>
      <c r="L498"/>
      <c r="M498"/>
    </row>
    <row r="499" spans="1:13" ht="15" customHeight="1">
      <c r="A499" s="1"/>
      <c r="B499" s="72"/>
      <c r="C499" s="2"/>
      <c r="D499" s="3"/>
      <c r="E499" s="4"/>
      <c r="F499"/>
      <c r="G499" s="242"/>
      <c r="H499" s="242"/>
      <c r="I499"/>
      <c r="J499"/>
      <c r="K499"/>
      <c r="L499"/>
      <c r="M499"/>
    </row>
    <row r="500" spans="1:13" ht="15" customHeight="1">
      <c r="A500" s="1"/>
      <c r="B500" s="72"/>
      <c r="C500" s="2"/>
      <c r="D500" s="3"/>
      <c r="E500" s="4"/>
      <c r="F500"/>
      <c r="G500" s="242"/>
      <c r="H500" s="242"/>
      <c r="I500"/>
      <c r="J500"/>
      <c r="K500"/>
      <c r="L500"/>
      <c r="M500"/>
    </row>
    <row r="501" spans="1:13" ht="15" customHeight="1">
      <c r="A501" s="1"/>
      <c r="B501" s="72"/>
      <c r="C501" s="2"/>
      <c r="D501" s="3"/>
      <c r="E501" s="4"/>
      <c r="F501"/>
      <c r="G501" s="242"/>
      <c r="H501" s="242"/>
      <c r="I501"/>
      <c r="J501"/>
      <c r="K501"/>
      <c r="L501"/>
      <c r="M501"/>
    </row>
    <row r="502" spans="1:13" ht="15" customHeight="1">
      <c r="A502" s="1"/>
      <c r="B502" s="72"/>
      <c r="C502" s="2"/>
      <c r="D502" s="3"/>
      <c r="E502" s="4"/>
      <c r="F502"/>
      <c r="G502" s="242"/>
      <c r="H502" s="242"/>
      <c r="I502"/>
      <c r="J502"/>
      <c r="K502"/>
      <c r="L502"/>
      <c r="M502"/>
    </row>
    <row r="503" spans="1:13" ht="15" customHeight="1">
      <c r="A503" s="1"/>
      <c r="B503" s="72"/>
      <c r="C503" s="2"/>
      <c r="D503" s="3"/>
      <c r="E503" s="4"/>
      <c r="F503"/>
      <c r="G503" s="242"/>
      <c r="H503" s="242"/>
      <c r="I503"/>
      <c r="J503"/>
      <c r="K503"/>
      <c r="L503"/>
      <c r="M503"/>
    </row>
    <row r="504" spans="1:13" ht="15" customHeight="1">
      <c r="A504" s="1"/>
      <c r="B504" s="72"/>
      <c r="C504" s="2"/>
      <c r="D504" s="3"/>
      <c r="E504" s="4"/>
      <c r="F504"/>
      <c r="G504" s="242"/>
      <c r="H504" s="242"/>
      <c r="I504"/>
      <c r="J504"/>
      <c r="K504"/>
      <c r="L504"/>
      <c r="M504"/>
    </row>
    <row r="505" spans="1:13" ht="15" customHeight="1">
      <c r="A505" s="1"/>
      <c r="B505" s="72"/>
      <c r="C505" s="2"/>
      <c r="D505" s="3"/>
      <c r="E505" s="4"/>
      <c r="F505"/>
      <c r="G505" s="242"/>
      <c r="H505" s="242"/>
      <c r="I505"/>
      <c r="J505"/>
      <c r="K505"/>
      <c r="L505"/>
      <c r="M505"/>
    </row>
    <row r="506" spans="1:13" ht="15" customHeight="1">
      <c r="A506" s="1"/>
      <c r="B506" s="72"/>
      <c r="C506" s="2"/>
      <c r="D506" s="3"/>
      <c r="E506" s="4"/>
      <c r="F506"/>
      <c r="G506" s="242"/>
      <c r="H506" s="242"/>
      <c r="I506"/>
      <c r="J506"/>
      <c r="K506"/>
      <c r="L506"/>
      <c r="M506"/>
    </row>
    <row r="507" spans="1:13" ht="15" customHeight="1">
      <c r="A507" s="1"/>
      <c r="B507" s="72"/>
      <c r="C507" s="2"/>
      <c r="D507" s="3"/>
      <c r="E507" s="4"/>
      <c r="F507"/>
      <c r="G507" s="242"/>
      <c r="H507" s="242"/>
      <c r="I507"/>
      <c r="J507"/>
      <c r="K507"/>
      <c r="L507"/>
      <c r="M507"/>
    </row>
    <row r="508" spans="1:13" ht="15" customHeight="1">
      <c r="A508" s="1"/>
      <c r="B508" s="72"/>
      <c r="C508" s="2"/>
      <c r="D508" s="3"/>
      <c r="E508" s="4"/>
      <c r="F508"/>
      <c r="G508" s="242"/>
      <c r="H508" s="242"/>
      <c r="I508"/>
      <c r="J508"/>
      <c r="K508"/>
      <c r="L508"/>
      <c r="M508"/>
    </row>
    <row r="509" spans="1:13" ht="15" customHeight="1">
      <c r="A509" s="1"/>
      <c r="B509" s="72"/>
      <c r="C509" s="2"/>
      <c r="D509" s="3"/>
      <c r="E509" s="4"/>
      <c r="F509"/>
      <c r="G509" s="242"/>
      <c r="H509" s="242"/>
      <c r="I509"/>
      <c r="J509"/>
      <c r="K509"/>
      <c r="L509"/>
      <c r="M509"/>
    </row>
    <row r="510" spans="1:13" ht="15" customHeight="1">
      <c r="A510" s="1"/>
      <c r="B510" s="72"/>
      <c r="C510" s="2"/>
      <c r="D510" s="3"/>
      <c r="E510" s="4"/>
      <c r="F510"/>
      <c r="G510" s="242"/>
      <c r="H510" s="242"/>
      <c r="I510"/>
      <c r="J510"/>
      <c r="K510"/>
      <c r="L510"/>
      <c r="M510"/>
    </row>
    <row r="511" spans="1:13" ht="15" customHeight="1">
      <c r="A511" s="1"/>
      <c r="B511" s="72"/>
      <c r="C511" s="2"/>
      <c r="D511" s="3"/>
      <c r="E511" s="4"/>
      <c r="F511"/>
      <c r="G511" s="242"/>
      <c r="H511" s="242"/>
      <c r="I511"/>
      <c r="J511"/>
      <c r="K511"/>
      <c r="L511"/>
      <c r="M511"/>
    </row>
    <row r="512" spans="1:13" ht="15" customHeight="1">
      <c r="A512" s="1"/>
      <c r="B512" s="72"/>
      <c r="C512" s="2"/>
      <c r="D512" s="3"/>
      <c r="E512" s="4"/>
      <c r="F512"/>
      <c r="G512" s="242"/>
      <c r="H512" s="242"/>
      <c r="I512"/>
      <c r="J512"/>
      <c r="K512"/>
      <c r="L512"/>
      <c r="M512"/>
    </row>
    <row r="513" spans="1:13" ht="15" customHeight="1">
      <c r="A513" s="1"/>
      <c r="B513" s="72"/>
      <c r="C513" s="2"/>
      <c r="D513" s="3"/>
      <c r="E513" s="4"/>
      <c r="F513"/>
      <c r="G513" s="242"/>
      <c r="H513" s="242"/>
      <c r="I513"/>
      <c r="J513"/>
      <c r="K513"/>
      <c r="L513"/>
      <c r="M513"/>
    </row>
    <row r="514" spans="1:13" ht="15" customHeight="1">
      <c r="A514" s="1"/>
      <c r="B514" s="72"/>
      <c r="C514" s="2"/>
      <c r="D514" s="3"/>
      <c r="E514" s="4"/>
      <c r="F514"/>
      <c r="G514" s="242"/>
      <c r="H514" s="242"/>
      <c r="I514"/>
      <c r="J514"/>
      <c r="K514"/>
      <c r="L514"/>
      <c r="M514"/>
    </row>
    <row r="515" spans="1:13" ht="15" customHeight="1">
      <c r="A515" s="1"/>
      <c r="B515" s="72"/>
      <c r="C515" s="2"/>
      <c r="D515" s="3"/>
      <c r="E515" s="4"/>
      <c r="F515"/>
      <c r="G515" s="242"/>
      <c r="H515" s="242"/>
      <c r="I515"/>
      <c r="J515"/>
      <c r="K515"/>
      <c r="L515"/>
      <c r="M515"/>
    </row>
    <row r="516" spans="1:13" ht="15" customHeight="1">
      <c r="A516" s="1"/>
      <c r="B516" s="72"/>
      <c r="C516" s="2"/>
      <c r="D516" s="3"/>
      <c r="E516" s="4"/>
      <c r="F516"/>
      <c r="G516" s="242"/>
      <c r="H516" s="242"/>
      <c r="I516"/>
      <c r="J516"/>
      <c r="K516"/>
      <c r="L516"/>
      <c r="M516"/>
    </row>
    <row r="517" spans="1:13" ht="15" customHeight="1">
      <c r="A517" s="1"/>
      <c r="B517" s="72"/>
      <c r="C517" s="2"/>
      <c r="D517" s="3"/>
      <c r="E517" s="4"/>
      <c r="F517"/>
      <c r="G517" s="242"/>
      <c r="H517" s="242"/>
      <c r="I517"/>
      <c r="J517"/>
      <c r="K517"/>
      <c r="L517"/>
      <c r="M517"/>
    </row>
    <row r="518" spans="1:13" ht="15" customHeight="1">
      <c r="A518" s="1"/>
      <c r="B518" s="72"/>
      <c r="C518" s="2"/>
      <c r="D518" s="3"/>
      <c r="E518" s="4"/>
      <c r="F518"/>
      <c r="G518" s="242"/>
      <c r="H518" s="242"/>
      <c r="I518"/>
      <c r="J518"/>
      <c r="K518"/>
      <c r="L518"/>
      <c r="M518"/>
    </row>
    <row r="519" spans="1:13" ht="15" customHeight="1">
      <c r="A519" s="1"/>
      <c r="B519" s="72"/>
      <c r="C519" s="2"/>
      <c r="D519" s="3"/>
      <c r="E519" s="4"/>
      <c r="F519"/>
      <c r="G519" s="242"/>
      <c r="H519" s="242"/>
      <c r="I519"/>
      <c r="J519"/>
      <c r="K519"/>
      <c r="L519"/>
      <c r="M519"/>
    </row>
    <row r="520" spans="1:13" ht="15" customHeight="1">
      <c r="A520" s="1"/>
      <c r="B520" s="72"/>
      <c r="C520" s="2"/>
      <c r="D520" s="3"/>
      <c r="E520" s="4"/>
      <c r="F520"/>
      <c r="G520" s="242"/>
      <c r="H520" s="242"/>
      <c r="I520"/>
      <c r="J520"/>
      <c r="K520"/>
      <c r="L520"/>
      <c r="M520"/>
    </row>
    <row r="521" spans="1:13" ht="15" customHeight="1">
      <c r="A521" s="1"/>
      <c r="B521" s="72"/>
      <c r="C521" s="2"/>
      <c r="D521" s="3"/>
      <c r="E521" s="4"/>
      <c r="F521"/>
      <c r="G521" s="242"/>
      <c r="H521" s="242"/>
      <c r="I521"/>
      <c r="J521"/>
      <c r="K521"/>
      <c r="L521"/>
      <c r="M521"/>
    </row>
    <row r="522" spans="1:13" ht="15" customHeight="1">
      <c r="A522" s="1"/>
      <c r="B522" s="72"/>
      <c r="C522" s="2"/>
      <c r="D522" s="3"/>
      <c r="E522" s="4"/>
      <c r="F522"/>
      <c r="G522" s="242"/>
      <c r="H522" s="242"/>
      <c r="I522"/>
      <c r="J522"/>
      <c r="K522"/>
      <c r="L522"/>
      <c r="M522"/>
    </row>
    <row r="523" spans="1:13" ht="15" customHeight="1">
      <c r="A523" s="1"/>
      <c r="B523" s="72"/>
      <c r="C523" s="2"/>
      <c r="D523" s="3"/>
      <c r="E523" s="4"/>
      <c r="F523"/>
      <c r="G523" s="242"/>
      <c r="H523" s="242"/>
      <c r="I523"/>
      <c r="J523"/>
      <c r="K523"/>
      <c r="L523"/>
      <c r="M523"/>
    </row>
    <row r="524" spans="1:13" ht="15" customHeight="1">
      <c r="A524" s="1"/>
      <c r="B524" s="72"/>
      <c r="C524" s="2"/>
      <c r="D524" s="3"/>
      <c r="E524" s="4"/>
      <c r="F524"/>
      <c r="G524" s="242"/>
      <c r="H524" s="242"/>
      <c r="I524"/>
      <c r="J524"/>
      <c r="K524"/>
      <c r="L524"/>
      <c r="M524"/>
    </row>
    <row r="525" spans="1:13" ht="15" customHeight="1">
      <c r="A525" s="1"/>
      <c r="B525" s="72"/>
      <c r="C525" s="2"/>
      <c r="D525" s="3"/>
      <c r="E525" s="4"/>
      <c r="F525"/>
      <c r="G525" s="242"/>
      <c r="H525" s="242"/>
      <c r="I525"/>
      <c r="J525"/>
      <c r="K525"/>
      <c r="L525"/>
      <c r="M525"/>
    </row>
    <row r="526" spans="1:13" ht="15" customHeight="1">
      <c r="A526" s="1"/>
      <c r="B526" s="72"/>
      <c r="C526" s="2"/>
      <c r="D526" s="3"/>
      <c r="E526" s="4"/>
      <c r="F526"/>
      <c r="G526" s="242"/>
      <c r="H526" s="242"/>
      <c r="I526"/>
      <c r="J526"/>
      <c r="K526"/>
      <c r="L526"/>
      <c r="M526"/>
    </row>
    <row r="527" spans="1:13" ht="15" customHeight="1">
      <c r="A527" s="1"/>
      <c r="B527" s="72"/>
      <c r="C527" s="2"/>
      <c r="D527" s="3"/>
      <c r="E527" s="4"/>
      <c r="F527"/>
      <c r="G527" s="242"/>
      <c r="H527" s="242"/>
      <c r="I527"/>
      <c r="J527"/>
      <c r="K527"/>
      <c r="L527"/>
      <c r="M527"/>
    </row>
    <row r="528" spans="1:13" ht="15" customHeight="1">
      <c r="A528" s="1"/>
      <c r="B528" s="72"/>
      <c r="C528" s="2"/>
      <c r="D528" s="3"/>
      <c r="E528" s="4"/>
      <c r="F528"/>
      <c r="G528" s="242"/>
      <c r="H528" s="242"/>
      <c r="I528"/>
      <c r="J528"/>
      <c r="K528"/>
      <c r="L528"/>
      <c r="M528"/>
    </row>
    <row r="529" spans="1:13" ht="15" customHeight="1">
      <c r="A529" s="1"/>
      <c r="B529" s="72"/>
      <c r="C529" s="2"/>
      <c r="D529" s="3"/>
      <c r="E529" s="4"/>
      <c r="F529"/>
      <c r="G529" s="242"/>
      <c r="H529" s="242"/>
      <c r="I529"/>
      <c r="J529"/>
      <c r="K529"/>
      <c r="L529"/>
      <c r="M529"/>
    </row>
    <row r="530" spans="1:13" ht="15" customHeight="1">
      <c r="A530" s="1"/>
      <c r="B530" s="72"/>
      <c r="C530" s="2"/>
      <c r="D530" s="3"/>
      <c r="E530" s="4"/>
      <c r="F530"/>
      <c r="G530" s="242"/>
      <c r="H530" s="242"/>
      <c r="I530"/>
      <c r="J530"/>
      <c r="K530"/>
      <c r="L530"/>
      <c r="M530"/>
    </row>
    <row r="531" spans="1:13" ht="15" customHeight="1">
      <c r="A531" s="1"/>
      <c r="B531" s="72"/>
      <c r="C531" s="2"/>
      <c r="D531" s="3"/>
      <c r="E531" s="4"/>
      <c r="F531"/>
      <c r="G531" s="242"/>
      <c r="H531" s="242"/>
      <c r="I531"/>
      <c r="J531"/>
      <c r="K531"/>
      <c r="L531"/>
      <c r="M531"/>
    </row>
    <row r="532" spans="1:13" ht="15" customHeight="1">
      <c r="A532" s="1"/>
      <c r="B532" s="72"/>
      <c r="C532" s="2"/>
      <c r="D532" s="3"/>
      <c r="E532" s="4"/>
      <c r="F532"/>
      <c r="G532" s="242"/>
      <c r="H532" s="242"/>
      <c r="I532"/>
      <c r="J532"/>
      <c r="K532"/>
      <c r="L532"/>
      <c r="M532"/>
    </row>
    <row r="533" spans="1:13" ht="15" customHeight="1">
      <c r="A533" s="1"/>
      <c r="B533" s="72"/>
      <c r="C533" s="2"/>
      <c r="D533" s="3"/>
      <c r="E533" s="4"/>
      <c r="F533"/>
      <c r="G533" s="242"/>
      <c r="H533" s="242"/>
      <c r="I533"/>
      <c r="J533"/>
      <c r="K533"/>
      <c r="L533"/>
      <c r="M533"/>
    </row>
    <row r="534" spans="1:13" ht="15" customHeight="1">
      <c r="A534" s="1"/>
      <c r="B534" s="72"/>
      <c r="C534" s="2"/>
      <c r="D534" s="3"/>
      <c r="E534" s="4"/>
      <c r="F534"/>
      <c r="G534" s="242"/>
      <c r="H534" s="242"/>
      <c r="I534"/>
      <c r="J534"/>
      <c r="K534"/>
      <c r="L534"/>
      <c r="M534"/>
    </row>
    <row r="535" spans="1:13" ht="15" customHeight="1">
      <c r="A535" s="1"/>
      <c r="B535" s="72"/>
      <c r="C535" s="2"/>
      <c r="D535" s="3"/>
      <c r="E535" s="4"/>
      <c r="F535"/>
      <c r="G535" s="242"/>
      <c r="H535" s="242"/>
      <c r="I535"/>
      <c r="J535"/>
      <c r="K535"/>
      <c r="L535"/>
      <c r="M535"/>
    </row>
    <row r="536" spans="1:13" ht="15" customHeight="1">
      <c r="A536" s="1"/>
      <c r="B536" s="72"/>
      <c r="C536" s="2"/>
      <c r="D536" s="3"/>
      <c r="E536" s="4"/>
      <c r="F536"/>
      <c r="G536" s="242"/>
      <c r="H536" s="242"/>
      <c r="I536"/>
      <c r="J536"/>
      <c r="K536"/>
      <c r="L536"/>
      <c r="M536"/>
    </row>
    <row r="537" spans="1:13" ht="15" customHeight="1">
      <c r="A537" s="1"/>
      <c r="B537" s="72"/>
      <c r="C537" s="2"/>
      <c r="D537" s="3"/>
      <c r="E537" s="4"/>
      <c r="F537"/>
      <c r="G537" s="242"/>
      <c r="H537" s="242"/>
      <c r="I537"/>
      <c r="J537"/>
      <c r="K537"/>
      <c r="L537"/>
      <c r="M537"/>
    </row>
    <row r="538" spans="1:13" ht="15" customHeight="1">
      <c r="A538" s="1"/>
      <c r="B538" s="72"/>
      <c r="C538" s="2"/>
      <c r="D538" s="3"/>
      <c r="E538" s="4"/>
      <c r="F538"/>
      <c r="G538" s="242"/>
      <c r="H538" s="242"/>
      <c r="I538"/>
      <c r="J538"/>
      <c r="K538"/>
      <c r="L538"/>
      <c r="M538"/>
    </row>
    <row r="539" spans="1:13" ht="15" customHeight="1">
      <c r="A539" s="1"/>
      <c r="B539" s="72"/>
      <c r="C539" s="2"/>
      <c r="D539" s="3"/>
      <c r="E539" s="4"/>
      <c r="F539"/>
      <c r="G539" s="242"/>
      <c r="H539" s="242"/>
      <c r="I539"/>
      <c r="J539"/>
      <c r="K539"/>
      <c r="L539"/>
      <c r="M539"/>
    </row>
    <row r="540" spans="1:13" ht="15" customHeight="1">
      <c r="A540" s="1"/>
      <c r="B540" s="72"/>
      <c r="C540" s="2"/>
      <c r="D540" s="3"/>
      <c r="E540" s="4"/>
      <c r="F540"/>
      <c r="G540" s="242"/>
      <c r="H540" s="242"/>
      <c r="I540"/>
      <c r="J540"/>
      <c r="K540"/>
      <c r="L540"/>
      <c r="M540"/>
    </row>
    <row r="541" spans="1:13" ht="15" customHeight="1">
      <c r="A541" s="1"/>
      <c r="B541" s="72"/>
      <c r="C541" s="2"/>
      <c r="D541" s="3"/>
      <c r="E541" s="4"/>
      <c r="F541"/>
      <c r="G541" s="242"/>
      <c r="H541" s="242"/>
      <c r="I541"/>
      <c r="J541"/>
      <c r="K541"/>
      <c r="L541"/>
      <c r="M541"/>
    </row>
    <row r="542" spans="1:13" ht="15" customHeight="1">
      <c r="A542" s="1"/>
      <c r="B542" s="72"/>
      <c r="C542" s="2"/>
      <c r="D542" s="3"/>
      <c r="E542" s="4"/>
      <c r="F542"/>
      <c r="G542" s="242"/>
      <c r="H542" s="242"/>
      <c r="I542"/>
      <c r="J542"/>
      <c r="K542"/>
      <c r="L542"/>
      <c r="M542"/>
    </row>
    <row r="543" spans="1:13" ht="15" customHeight="1">
      <c r="A543" s="1"/>
      <c r="B543" s="72"/>
      <c r="C543" s="2"/>
      <c r="D543" s="3"/>
      <c r="E543" s="4"/>
      <c r="F543"/>
      <c r="G543" s="242"/>
      <c r="H543" s="242"/>
      <c r="I543"/>
      <c r="J543"/>
      <c r="K543"/>
      <c r="L543"/>
      <c r="M543"/>
    </row>
    <row r="544" spans="1:13" ht="15" customHeight="1">
      <c r="A544" s="1"/>
      <c r="B544" s="72"/>
      <c r="C544" s="2"/>
      <c r="D544" s="3"/>
      <c r="E544" s="4"/>
      <c r="F544"/>
      <c r="G544" s="242"/>
      <c r="H544" s="242"/>
      <c r="I544"/>
      <c r="J544"/>
      <c r="K544"/>
      <c r="L544"/>
      <c r="M544"/>
    </row>
    <row r="545" spans="1:13" ht="15" customHeight="1">
      <c r="A545" s="1"/>
      <c r="B545" s="72"/>
      <c r="C545" s="2"/>
      <c r="D545" s="3"/>
      <c r="E545" s="4"/>
      <c r="F545"/>
      <c r="G545" s="242"/>
      <c r="H545" s="242"/>
      <c r="I545"/>
      <c r="J545"/>
      <c r="K545"/>
      <c r="L545"/>
      <c r="M545"/>
    </row>
    <row r="546" spans="1:13" ht="15" customHeight="1">
      <c r="A546" s="1"/>
      <c r="B546" s="72"/>
      <c r="C546" s="2"/>
      <c r="D546" s="3"/>
      <c r="E546" s="4"/>
      <c r="F546"/>
      <c r="G546" s="242"/>
      <c r="H546" s="242"/>
      <c r="I546"/>
      <c r="J546"/>
      <c r="K546"/>
      <c r="L546"/>
      <c r="M546"/>
    </row>
    <row r="547" spans="1:13" ht="15" customHeight="1">
      <c r="A547" s="1"/>
      <c r="B547" s="72"/>
      <c r="C547" s="2"/>
      <c r="D547" s="3"/>
      <c r="E547" s="4"/>
      <c r="F547"/>
      <c r="G547" s="242"/>
      <c r="H547" s="242"/>
      <c r="I547"/>
      <c r="J547"/>
      <c r="K547"/>
      <c r="L547"/>
      <c r="M547"/>
    </row>
    <row r="548" spans="1:13" ht="15" customHeight="1">
      <c r="A548" s="1"/>
      <c r="B548" s="72"/>
      <c r="C548" s="2"/>
      <c r="D548" s="3"/>
      <c r="E548" s="4"/>
      <c r="F548"/>
      <c r="G548" s="242"/>
      <c r="H548" s="242"/>
      <c r="I548"/>
      <c r="J548"/>
      <c r="K548"/>
      <c r="L548"/>
      <c r="M548"/>
    </row>
    <row r="549" spans="1:13" ht="15" customHeight="1">
      <c r="A549" s="1"/>
      <c r="B549" s="72"/>
      <c r="C549" s="2"/>
      <c r="D549" s="3"/>
      <c r="E549" s="4"/>
      <c r="F549"/>
      <c r="G549" s="242"/>
      <c r="H549" s="242"/>
      <c r="I549"/>
      <c r="J549"/>
      <c r="K549"/>
      <c r="L549"/>
      <c r="M549"/>
    </row>
    <row r="550" spans="1:13" ht="15" customHeight="1">
      <c r="A550" s="1"/>
      <c r="B550" s="72"/>
      <c r="C550" s="2"/>
      <c r="D550" s="3"/>
      <c r="E550" s="4"/>
      <c r="F550"/>
      <c r="G550" s="242"/>
      <c r="H550" s="242"/>
      <c r="I550"/>
      <c r="J550"/>
      <c r="K550"/>
      <c r="L550"/>
      <c r="M550"/>
    </row>
    <row r="551" spans="1:13" ht="15" customHeight="1">
      <c r="A551" s="1"/>
      <c r="B551" s="72"/>
      <c r="C551" s="2"/>
      <c r="D551" s="3"/>
      <c r="E551" s="4"/>
      <c r="F551"/>
      <c r="G551" s="242"/>
      <c r="H551" s="242"/>
      <c r="I551"/>
      <c r="J551"/>
      <c r="K551"/>
      <c r="L551"/>
      <c r="M551"/>
    </row>
    <row r="552" spans="1:13" ht="15" customHeight="1">
      <c r="A552" s="1"/>
      <c r="B552" s="72"/>
      <c r="C552" s="2"/>
      <c r="D552" s="3"/>
      <c r="E552" s="4"/>
      <c r="F552"/>
      <c r="G552" s="242"/>
      <c r="H552" s="242"/>
      <c r="I552"/>
      <c r="J552"/>
      <c r="K552"/>
      <c r="L552"/>
      <c r="M552"/>
    </row>
    <row r="553" spans="1:13" ht="15" customHeight="1">
      <c r="A553" s="1"/>
      <c r="B553" s="72"/>
      <c r="C553" s="2"/>
      <c r="D553" s="3"/>
      <c r="E553" s="4"/>
      <c r="F553"/>
      <c r="G553" s="242"/>
      <c r="H553" s="242"/>
      <c r="I553"/>
      <c r="J553"/>
      <c r="K553"/>
      <c r="L553"/>
      <c r="M553"/>
    </row>
    <row r="554" spans="1:13" ht="15" customHeight="1">
      <c r="A554" s="1"/>
      <c r="B554" s="72"/>
      <c r="C554" s="2"/>
      <c r="D554" s="3"/>
      <c r="E554" s="4"/>
      <c r="F554"/>
      <c r="G554" s="242"/>
      <c r="H554" s="242"/>
      <c r="I554"/>
      <c r="J554"/>
      <c r="K554"/>
      <c r="L554"/>
      <c r="M554"/>
    </row>
    <row r="555" spans="1:13" ht="15" customHeight="1">
      <c r="A555" s="1"/>
      <c r="B555" s="72"/>
      <c r="C555" s="2"/>
      <c r="D555" s="3"/>
      <c r="E555" s="4"/>
      <c r="F555"/>
      <c r="G555" s="242"/>
      <c r="H555" s="242"/>
      <c r="I555"/>
      <c r="J555"/>
      <c r="K555"/>
      <c r="L555"/>
      <c r="M555"/>
    </row>
    <row r="556" spans="1:13" ht="15" customHeight="1">
      <c r="A556" s="1"/>
      <c r="B556" s="72"/>
      <c r="C556" s="2"/>
      <c r="D556" s="3"/>
      <c r="E556" s="4"/>
      <c r="F556"/>
      <c r="G556" s="242"/>
      <c r="H556" s="242"/>
      <c r="I556"/>
      <c r="J556"/>
      <c r="K556"/>
      <c r="L556"/>
      <c r="M556"/>
    </row>
    <row r="557" spans="1:13" ht="15" customHeight="1">
      <c r="A557" s="1"/>
      <c r="B557" s="72"/>
      <c r="C557" s="2"/>
      <c r="D557" s="3"/>
      <c r="E557" s="4"/>
      <c r="F557"/>
      <c r="G557" s="242"/>
      <c r="H557" s="242"/>
      <c r="I557"/>
      <c r="J557"/>
      <c r="K557"/>
      <c r="L557"/>
      <c r="M557"/>
    </row>
    <row r="558" spans="1:13" ht="15" customHeight="1">
      <c r="A558" s="1"/>
      <c r="B558" s="72"/>
      <c r="C558" s="2"/>
      <c r="D558" s="3"/>
      <c r="E558" s="4"/>
      <c r="F558"/>
      <c r="G558" s="242"/>
      <c r="H558" s="242"/>
      <c r="I558"/>
      <c r="J558"/>
      <c r="K558"/>
      <c r="L558"/>
      <c r="M558"/>
    </row>
    <row r="559" spans="1:13" ht="15" customHeight="1">
      <c r="A559" s="1"/>
      <c r="B559" s="72"/>
      <c r="C559" s="2"/>
      <c r="D559" s="3"/>
      <c r="E559" s="4"/>
      <c r="F559"/>
      <c r="G559" s="242"/>
      <c r="H559" s="242"/>
      <c r="I559"/>
      <c r="J559"/>
      <c r="K559"/>
      <c r="L559"/>
      <c r="M559"/>
    </row>
    <row r="560" spans="1:13" ht="15" customHeight="1">
      <c r="A560" s="1"/>
      <c r="B560" s="72"/>
      <c r="C560" s="2"/>
      <c r="D560" s="3"/>
      <c r="E560" s="4"/>
      <c r="F560"/>
      <c r="G560" s="242"/>
      <c r="H560" s="242"/>
      <c r="I560"/>
      <c r="J560"/>
      <c r="K560"/>
      <c r="L560"/>
      <c r="M560"/>
    </row>
    <row r="561" spans="1:13" ht="15" customHeight="1">
      <c r="A561" s="1"/>
      <c r="B561" s="72"/>
      <c r="C561" s="2"/>
      <c r="D561" s="3"/>
      <c r="E561" s="4"/>
      <c r="F561"/>
      <c r="G561" s="242"/>
      <c r="H561" s="242"/>
      <c r="I561"/>
      <c r="J561"/>
      <c r="K561"/>
      <c r="L561"/>
      <c r="M561"/>
    </row>
    <row r="562" spans="1:13" ht="15" customHeight="1">
      <c r="A562" s="1"/>
      <c r="B562" s="72"/>
      <c r="C562" s="2"/>
      <c r="D562" s="3"/>
      <c r="E562" s="4"/>
      <c r="F562"/>
      <c r="G562" s="242"/>
      <c r="H562" s="242"/>
      <c r="I562"/>
      <c r="J562"/>
      <c r="K562"/>
      <c r="L562"/>
      <c r="M562"/>
    </row>
    <row r="563" spans="1:13" ht="15" customHeight="1">
      <c r="A563" s="1"/>
      <c r="B563" s="72"/>
      <c r="C563" s="2"/>
      <c r="D563" s="3"/>
      <c r="E563" s="4"/>
      <c r="F563"/>
      <c r="G563" s="242"/>
      <c r="H563" s="242"/>
      <c r="I563"/>
      <c r="J563"/>
      <c r="K563"/>
      <c r="L563"/>
      <c r="M563"/>
    </row>
    <row r="564" spans="1:13" ht="15" customHeight="1">
      <c r="A564" s="1"/>
      <c r="B564" s="72"/>
      <c r="C564" s="2"/>
      <c r="D564" s="3"/>
      <c r="E564" s="4"/>
      <c r="F564"/>
      <c r="G564" s="242"/>
      <c r="H564" s="242"/>
      <c r="I564"/>
      <c r="J564"/>
      <c r="K564"/>
      <c r="L564"/>
      <c r="M564"/>
    </row>
    <row r="565" spans="1:13" ht="15" customHeight="1">
      <c r="A565" s="1"/>
      <c r="B565" s="72"/>
      <c r="C565" s="2"/>
      <c r="D565" s="3"/>
      <c r="E565" s="4"/>
      <c r="F565"/>
      <c r="G565" s="242"/>
      <c r="H565" s="242"/>
      <c r="I565"/>
      <c r="J565"/>
      <c r="K565"/>
      <c r="L565"/>
      <c r="M565"/>
    </row>
    <row r="566" spans="1:13" ht="15" customHeight="1">
      <c r="A566" s="1"/>
      <c r="B566" s="72"/>
      <c r="C566" s="2"/>
      <c r="D566" s="3"/>
      <c r="E566" s="4"/>
      <c r="F566"/>
      <c r="G566" s="242"/>
      <c r="H566" s="242"/>
      <c r="I566"/>
      <c r="J566"/>
      <c r="K566"/>
      <c r="L566"/>
      <c r="M566"/>
    </row>
    <row r="567" spans="1:13" ht="15" customHeight="1">
      <c r="A567" s="1"/>
      <c r="B567" s="72"/>
      <c r="C567" s="2"/>
      <c r="D567" s="3"/>
      <c r="E567" s="4"/>
      <c r="F567"/>
      <c r="G567" s="242"/>
      <c r="H567" s="242"/>
      <c r="I567"/>
      <c r="J567"/>
      <c r="K567"/>
      <c r="L567"/>
      <c r="M567"/>
    </row>
    <row r="568" spans="1:13" ht="15" customHeight="1">
      <c r="A568" s="1"/>
      <c r="B568" s="72"/>
      <c r="C568" s="2"/>
      <c r="D568" s="3"/>
      <c r="E568" s="4"/>
      <c r="F568"/>
      <c r="G568" s="242"/>
      <c r="H568" s="242"/>
      <c r="I568"/>
      <c r="J568"/>
      <c r="K568"/>
      <c r="L568"/>
      <c r="M568"/>
    </row>
    <row r="569" spans="1:13" ht="15" customHeight="1">
      <c r="A569" s="1"/>
      <c r="B569" s="72"/>
      <c r="C569" s="2"/>
      <c r="D569" s="3"/>
      <c r="E569" s="4"/>
      <c r="F569"/>
      <c r="G569" s="242"/>
      <c r="H569" s="242"/>
      <c r="I569"/>
      <c r="J569"/>
      <c r="K569"/>
      <c r="L569"/>
      <c r="M569"/>
    </row>
    <row r="570" spans="1:13" ht="15" customHeight="1">
      <c r="A570" s="1"/>
      <c r="B570" s="72"/>
      <c r="C570" s="2"/>
      <c r="D570" s="3"/>
      <c r="E570" s="4"/>
      <c r="F570"/>
      <c r="G570" s="242"/>
      <c r="H570" s="242"/>
      <c r="I570"/>
      <c r="J570"/>
      <c r="K570"/>
      <c r="L570"/>
      <c r="M570"/>
    </row>
    <row r="571" spans="1:13" ht="15" customHeight="1">
      <c r="A571" s="1"/>
      <c r="B571" s="72"/>
      <c r="C571" s="2"/>
      <c r="D571" s="3"/>
      <c r="E571" s="4"/>
      <c r="F571"/>
      <c r="G571" s="242"/>
      <c r="H571" s="242"/>
      <c r="I571"/>
      <c r="J571"/>
      <c r="K571"/>
      <c r="L571"/>
      <c r="M571"/>
    </row>
    <row r="572" spans="1:13" ht="15" customHeight="1">
      <c r="A572" s="1"/>
      <c r="B572" s="72"/>
      <c r="C572" s="2"/>
      <c r="D572" s="3"/>
      <c r="E572" s="4"/>
      <c r="F572"/>
      <c r="G572" s="242"/>
      <c r="H572" s="242"/>
      <c r="I572"/>
      <c r="J572"/>
      <c r="K572"/>
      <c r="L572"/>
      <c r="M572"/>
    </row>
    <row r="573" spans="1:13" ht="15" customHeight="1">
      <c r="A573" s="1"/>
      <c r="B573" s="72"/>
      <c r="C573" s="2"/>
      <c r="D573" s="3"/>
      <c r="E573" s="4"/>
      <c r="F573"/>
      <c r="G573" s="242"/>
      <c r="H573" s="242"/>
      <c r="I573"/>
      <c r="J573"/>
      <c r="K573"/>
      <c r="L573"/>
      <c r="M573"/>
    </row>
    <row r="574" spans="1:13" ht="15" customHeight="1">
      <c r="A574" s="1"/>
      <c r="B574" s="72"/>
      <c r="C574" s="2"/>
      <c r="D574" s="3"/>
      <c r="E574" s="4"/>
      <c r="F574"/>
      <c r="G574" s="242"/>
      <c r="H574" s="242"/>
      <c r="I574"/>
      <c r="J574"/>
      <c r="K574"/>
      <c r="L574"/>
      <c r="M574"/>
    </row>
    <row r="575" spans="1:13" ht="15" customHeight="1">
      <c r="A575" s="1"/>
      <c r="B575" s="72"/>
      <c r="C575" s="2"/>
      <c r="D575" s="3"/>
      <c r="E575" s="4"/>
      <c r="F575"/>
      <c r="G575" s="242"/>
      <c r="H575" s="242"/>
      <c r="I575"/>
      <c r="J575"/>
      <c r="K575"/>
      <c r="L575"/>
      <c r="M575"/>
    </row>
    <row r="576" spans="1:13" ht="15" customHeight="1">
      <c r="A576" s="1"/>
      <c r="B576" s="72"/>
      <c r="C576" s="2"/>
      <c r="D576" s="3"/>
      <c r="E576" s="4"/>
      <c r="F576"/>
      <c r="G576" s="242"/>
      <c r="H576" s="242"/>
      <c r="I576"/>
      <c r="J576"/>
      <c r="K576"/>
      <c r="L576"/>
      <c r="M576"/>
    </row>
    <row r="577" spans="1:13" ht="15" customHeight="1">
      <c r="A577" s="1"/>
      <c r="B577" s="72"/>
      <c r="C577" s="2"/>
      <c r="D577" s="3"/>
      <c r="E577" s="4"/>
      <c r="F577"/>
      <c r="G577" s="242"/>
      <c r="H577" s="242"/>
      <c r="I577"/>
      <c r="J577"/>
      <c r="K577"/>
      <c r="L577"/>
      <c r="M577"/>
    </row>
    <row r="578" spans="1:13" ht="15" customHeight="1">
      <c r="A578" s="1"/>
      <c r="B578" s="72"/>
      <c r="C578" s="2"/>
      <c r="D578" s="3"/>
      <c r="E578" s="4"/>
      <c r="F578"/>
      <c r="G578" s="242"/>
      <c r="H578" s="242"/>
      <c r="I578"/>
      <c r="J578"/>
      <c r="K578"/>
      <c r="L578"/>
      <c r="M578"/>
    </row>
    <row r="579" spans="1:13" ht="15" customHeight="1">
      <c r="A579" s="1"/>
      <c r="B579" s="72"/>
      <c r="C579" s="2"/>
      <c r="D579" s="3"/>
      <c r="E579" s="4"/>
      <c r="F579"/>
      <c r="G579" s="242"/>
      <c r="H579" s="242"/>
      <c r="I579"/>
      <c r="J579"/>
      <c r="K579"/>
      <c r="L579"/>
      <c r="M579"/>
    </row>
    <row r="580" spans="1:13" ht="15" customHeight="1">
      <c r="A580" s="1"/>
      <c r="B580" s="72"/>
      <c r="C580" s="2"/>
      <c r="D580" s="3"/>
      <c r="E580" s="4"/>
      <c r="F580"/>
      <c r="G580" s="242"/>
      <c r="H580" s="242"/>
      <c r="I580"/>
      <c r="J580"/>
      <c r="K580"/>
      <c r="L580"/>
      <c r="M580"/>
    </row>
    <row r="581" spans="1:13" ht="15" customHeight="1">
      <c r="A581" s="1"/>
      <c r="B581" s="72"/>
      <c r="C581" s="2"/>
      <c r="D581" s="3"/>
      <c r="E581" s="4"/>
      <c r="F581"/>
      <c r="G581" s="242"/>
      <c r="H581" s="242"/>
      <c r="I581"/>
      <c r="J581"/>
      <c r="K581"/>
      <c r="L581"/>
      <c r="M581"/>
    </row>
    <row r="582" spans="1:13" ht="15" customHeight="1">
      <c r="A582" s="1"/>
      <c r="B582" s="72"/>
      <c r="C582" s="2"/>
      <c r="D582" s="3"/>
      <c r="E582" s="4"/>
      <c r="F582"/>
      <c r="G582" s="242"/>
      <c r="H582" s="242"/>
      <c r="I582"/>
      <c r="J582"/>
      <c r="K582"/>
      <c r="L582"/>
      <c r="M582"/>
    </row>
    <row r="583" spans="1:13" ht="15" customHeight="1">
      <c r="A583" s="1"/>
      <c r="B583" s="72"/>
      <c r="C583" s="2"/>
      <c r="D583" s="3"/>
      <c r="E583" s="4"/>
      <c r="F583"/>
      <c r="G583" s="242"/>
      <c r="H583" s="242"/>
      <c r="I583"/>
      <c r="J583"/>
      <c r="K583"/>
      <c r="L583"/>
      <c r="M583"/>
    </row>
    <row r="584" spans="1:13" ht="15" customHeight="1">
      <c r="A584" s="1"/>
      <c r="B584" s="72"/>
      <c r="C584" s="2"/>
      <c r="D584" s="3"/>
      <c r="E584" s="4"/>
      <c r="F584"/>
      <c r="G584" s="242"/>
      <c r="H584" s="242"/>
      <c r="I584"/>
      <c r="J584"/>
      <c r="K584"/>
      <c r="L584"/>
      <c r="M584"/>
    </row>
    <row r="585" spans="1:13" ht="15" customHeight="1">
      <c r="A585" s="1"/>
      <c r="B585" s="72"/>
      <c r="C585" s="2"/>
      <c r="D585" s="3"/>
      <c r="E585" s="4"/>
      <c r="F585"/>
      <c r="G585" s="242"/>
      <c r="H585" s="242"/>
      <c r="I585"/>
      <c r="J585"/>
      <c r="K585"/>
      <c r="L585"/>
      <c r="M585"/>
    </row>
    <row r="586" spans="1:13" ht="15" customHeight="1">
      <c r="A586" s="1"/>
      <c r="B586" s="72"/>
      <c r="C586" s="2"/>
      <c r="D586" s="3"/>
      <c r="E586" s="4"/>
      <c r="F586"/>
      <c r="G586" s="242"/>
      <c r="H586" s="242"/>
      <c r="I586"/>
      <c r="J586"/>
      <c r="K586"/>
      <c r="L586"/>
      <c r="M586"/>
    </row>
    <row r="587" spans="1:13" ht="15" customHeight="1">
      <c r="A587" s="1"/>
      <c r="B587" s="72"/>
      <c r="C587" s="2"/>
      <c r="D587" s="3"/>
      <c r="E587" s="4"/>
      <c r="F587"/>
      <c r="G587" s="242"/>
      <c r="H587" s="242"/>
      <c r="I587"/>
      <c r="J587"/>
      <c r="K587"/>
      <c r="L587"/>
      <c r="M587"/>
    </row>
    <row r="588" spans="1:13" ht="15" customHeight="1">
      <c r="A588" s="1"/>
      <c r="B588" s="72"/>
      <c r="C588" s="2"/>
      <c r="D588" s="3"/>
      <c r="E588" s="4"/>
      <c r="F588"/>
      <c r="G588" s="242"/>
      <c r="H588" s="242"/>
      <c r="I588"/>
      <c r="J588"/>
      <c r="K588"/>
      <c r="L588"/>
      <c r="M588"/>
    </row>
    <row r="589" spans="1:13" ht="15" customHeight="1">
      <c r="A589" s="1"/>
      <c r="B589" s="72"/>
      <c r="C589" s="2"/>
      <c r="D589" s="3"/>
      <c r="E589" s="4"/>
      <c r="F589"/>
      <c r="G589" s="242"/>
      <c r="H589" s="242"/>
      <c r="I589"/>
      <c r="J589"/>
      <c r="K589"/>
      <c r="L589"/>
      <c r="M589"/>
    </row>
    <row r="590" spans="1:13" ht="15" customHeight="1">
      <c r="A590" s="1"/>
      <c r="B590" s="72"/>
      <c r="C590" s="2"/>
      <c r="D590" s="3"/>
      <c r="E590" s="4"/>
      <c r="F590"/>
      <c r="G590" s="242"/>
      <c r="H590" s="242"/>
      <c r="I590"/>
      <c r="J590"/>
      <c r="K590"/>
      <c r="L590"/>
      <c r="M590"/>
    </row>
    <row r="591" spans="1:13" ht="15" customHeight="1">
      <c r="A591" s="1"/>
      <c r="B591" s="72"/>
      <c r="C591" s="2"/>
      <c r="D591" s="3"/>
      <c r="E591" s="4"/>
      <c r="F591"/>
      <c r="G591" s="242"/>
      <c r="H591" s="242"/>
      <c r="I591"/>
      <c r="J591"/>
      <c r="K591"/>
      <c r="L591"/>
      <c r="M591"/>
    </row>
    <row r="592" spans="1:13" ht="15" customHeight="1">
      <c r="A592" s="1"/>
      <c r="B592" s="72"/>
      <c r="C592" s="2"/>
      <c r="D592" s="3"/>
      <c r="E592" s="4"/>
      <c r="F592"/>
      <c r="G592" s="242"/>
      <c r="H592" s="242"/>
      <c r="I592"/>
      <c r="J592"/>
      <c r="K592"/>
      <c r="L592"/>
      <c r="M592"/>
    </row>
    <row r="593" spans="1:13" ht="15" customHeight="1">
      <c r="A593" s="1"/>
      <c r="B593" s="72"/>
      <c r="C593" s="2"/>
      <c r="D593" s="3"/>
      <c r="E593" s="4"/>
      <c r="F593"/>
      <c r="G593" s="242"/>
      <c r="H593" s="242"/>
      <c r="I593"/>
      <c r="J593"/>
      <c r="K593"/>
      <c r="L593"/>
      <c r="M593"/>
    </row>
    <row r="594" spans="1:13" ht="15" customHeight="1">
      <c r="A594" s="1"/>
      <c r="B594" s="72"/>
      <c r="C594" s="2"/>
      <c r="D594" s="3"/>
      <c r="E594" s="4"/>
      <c r="F594"/>
      <c r="G594" s="242"/>
      <c r="H594" s="242"/>
      <c r="I594"/>
      <c r="J594"/>
      <c r="K594"/>
      <c r="L594"/>
      <c r="M594"/>
    </row>
    <row r="595" spans="1:13" ht="15" customHeight="1">
      <c r="A595" s="1"/>
      <c r="B595" s="366"/>
      <c r="C595" s="2"/>
      <c r="D595" s="3"/>
      <c r="E595" s="4"/>
      <c r="F595"/>
      <c r="G595" s="242"/>
      <c r="H595" s="242"/>
      <c r="I595"/>
      <c r="J595"/>
      <c r="K595"/>
      <c r="L595"/>
      <c r="M595"/>
    </row>
    <row r="596" spans="1:13" ht="15" customHeight="1">
      <c r="A596" s="1"/>
      <c r="B596" s="366"/>
      <c r="C596" s="2"/>
      <c r="D596" s="3"/>
      <c r="E596" s="4"/>
      <c r="F596"/>
      <c r="G596" s="242"/>
      <c r="H596" s="242"/>
      <c r="I596"/>
      <c r="J596"/>
      <c r="K596"/>
      <c r="L596"/>
      <c r="M596"/>
    </row>
    <row r="597" spans="1:13" ht="15" customHeight="1">
      <c r="A597" s="1"/>
      <c r="B597" s="366"/>
      <c r="C597" s="2"/>
      <c r="D597" s="3"/>
      <c r="E597" s="4"/>
      <c r="F597"/>
      <c r="G597" s="242"/>
      <c r="H597" s="242"/>
      <c r="I597"/>
      <c r="J597"/>
      <c r="K597"/>
      <c r="L597"/>
      <c r="M597"/>
    </row>
    <row r="598" spans="1:13" ht="15" customHeight="1">
      <c r="A598" s="1"/>
      <c r="B598" s="366"/>
      <c r="C598" s="2"/>
      <c r="D598" s="3"/>
      <c r="E598" s="4"/>
      <c r="F598"/>
      <c r="G598" s="242"/>
      <c r="H598" s="242"/>
      <c r="I598"/>
      <c r="J598"/>
      <c r="K598"/>
      <c r="L598"/>
      <c r="M598"/>
    </row>
    <row r="599" spans="1:13" ht="15" customHeight="1">
      <c r="A599" s="1"/>
      <c r="B599" s="366"/>
      <c r="C599" s="2"/>
      <c r="D599" s="3"/>
      <c r="E599" s="4"/>
      <c r="F599"/>
      <c r="G599" s="242"/>
      <c r="H599" s="242"/>
      <c r="I599"/>
      <c r="J599"/>
      <c r="K599"/>
      <c r="L599"/>
      <c r="M599"/>
    </row>
    <row r="600" spans="1:13" ht="15" customHeight="1">
      <c r="A600" s="1"/>
      <c r="B600" s="366"/>
      <c r="C600" s="2"/>
      <c r="D600" s="3"/>
      <c r="E600" s="4"/>
      <c r="F600"/>
      <c r="G600" s="242"/>
      <c r="H600" s="242"/>
      <c r="I600"/>
      <c r="J600"/>
      <c r="K600"/>
      <c r="L600"/>
      <c r="M600"/>
    </row>
    <row r="601" spans="1:13" ht="15" customHeight="1">
      <c r="A601" s="1"/>
      <c r="B601" s="366"/>
      <c r="C601" s="2"/>
      <c r="D601" s="3"/>
      <c r="E601" s="4"/>
      <c r="F601"/>
      <c r="G601" s="242"/>
      <c r="H601" s="242"/>
      <c r="I601"/>
      <c r="J601"/>
      <c r="K601"/>
      <c r="L601"/>
      <c r="M601"/>
    </row>
    <row r="602" spans="1:13" ht="15" customHeight="1">
      <c r="A602" s="1"/>
      <c r="B602" s="366"/>
      <c r="C602" s="2"/>
      <c r="D602" s="3"/>
      <c r="E602" s="4"/>
      <c r="F602"/>
      <c r="G602" s="242"/>
      <c r="H602" s="242"/>
      <c r="I602"/>
      <c r="J602"/>
      <c r="K602"/>
      <c r="L602"/>
      <c r="M602"/>
    </row>
    <row r="603" spans="1:13" ht="15" customHeight="1">
      <c r="A603" s="1"/>
      <c r="B603" s="366"/>
      <c r="C603" s="2"/>
      <c r="D603" s="3"/>
      <c r="E603" s="4"/>
      <c r="F603"/>
      <c r="G603" s="242"/>
      <c r="H603" s="242"/>
      <c r="I603"/>
      <c r="J603"/>
      <c r="K603"/>
      <c r="L603"/>
      <c r="M603"/>
    </row>
    <row r="604" spans="1:13" ht="15" customHeight="1">
      <c r="A604" s="1"/>
      <c r="B604" s="366"/>
      <c r="C604" s="2"/>
      <c r="D604" s="3"/>
      <c r="E604" s="4"/>
      <c r="F604"/>
      <c r="G604" s="242"/>
      <c r="H604" s="242"/>
      <c r="I604"/>
      <c r="J604"/>
      <c r="K604"/>
      <c r="L604"/>
      <c r="M604"/>
    </row>
    <row r="605" spans="1:13" ht="15" customHeight="1">
      <c r="A605" s="1"/>
      <c r="B605" s="366"/>
      <c r="C605" s="2"/>
      <c r="D605" s="3"/>
      <c r="E605" s="4"/>
      <c r="F605"/>
      <c r="G605" s="242"/>
      <c r="H605" s="242"/>
      <c r="I605"/>
      <c r="J605"/>
      <c r="K605"/>
      <c r="L605"/>
      <c r="M605"/>
    </row>
    <row r="606" spans="1:13" ht="15" customHeight="1">
      <c r="A606" s="1"/>
      <c r="B606" s="366"/>
      <c r="C606" s="2"/>
      <c r="D606" s="3"/>
      <c r="E606" s="4"/>
      <c r="F606"/>
      <c r="G606" s="242"/>
      <c r="H606" s="242"/>
      <c r="I606"/>
      <c r="J606"/>
      <c r="K606"/>
      <c r="L606"/>
      <c r="M606"/>
    </row>
    <row r="607" spans="1:13" ht="15" customHeight="1">
      <c r="A607" s="1"/>
      <c r="B607" s="366"/>
      <c r="C607" s="2"/>
      <c r="D607" s="3"/>
      <c r="E607" s="4"/>
      <c r="F607"/>
      <c r="G607" s="242"/>
      <c r="H607" s="242"/>
      <c r="I607"/>
      <c r="J607"/>
      <c r="K607"/>
      <c r="L607"/>
      <c r="M607"/>
    </row>
    <row r="608" spans="1:13" ht="15" customHeight="1">
      <c r="A608" s="1"/>
      <c r="B608" s="366"/>
      <c r="C608" s="2"/>
      <c r="D608" s="3"/>
      <c r="E608" s="4"/>
      <c r="F608"/>
      <c r="G608" s="242"/>
      <c r="H608" s="242"/>
      <c r="I608"/>
      <c r="J608"/>
      <c r="K608"/>
      <c r="L608"/>
      <c r="M608"/>
    </row>
    <row r="609" spans="1:13" ht="15" customHeight="1">
      <c r="A609" s="1"/>
      <c r="B609" s="366"/>
      <c r="C609" s="2"/>
      <c r="D609" s="3"/>
      <c r="E609" s="4"/>
      <c r="F609"/>
      <c r="G609" s="242"/>
      <c r="H609" s="242"/>
      <c r="I609"/>
      <c r="J609"/>
      <c r="K609"/>
      <c r="L609"/>
      <c r="M609"/>
    </row>
    <row r="610" spans="1:13" ht="15" customHeight="1">
      <c r="A610" s="1"/>
      <c r="B610" s="366"/>
      <c r="C610" s="2"/>
      <c r="D610" s="3"/>
      <c r="E610" s="4"/>
      <c r="F610"/>
      <c r="G610" s="242"/>
      <c r="H610" s="242"/>
      <c r="I610"/>
      <c r="J610"/>
      <c r="K610"/>
      <c r="L610"/>
      <c r="M610"/>
    </row>
    <row r="611" spans="1:13" ht="15" customHeight="1">
      <c r="A611" s="1"/>
      <c r="B611" s="366"/>
      <c r="C611" s="2"/>
      <c r="D611" s="3"/>
      <c r="E611" s="4"/>
      <c r="F611"/>
      <c r="G611" s="242"/>
      <c r="H611" s="242"/>
      <c r="I611"/>
      <c r="J611"/>
      <c r="K611"/>
      <c r="L611"/>
      <c r="M611"/>
    </row>
    <row r="612" spans="1:13" ht="15" customHeight="1">
      <c r="A612" s="1"/>
      <c r="B612" s="366"/>
      <c r="C612" s="2"/>
      <c r="D612" s="3"/>
      <c r="E612" s="4"/>
      <c r="F612"/>
      <c r="G612" s="242"/>
      <c r="H612" s="242"/>
      <c r="I612"/>
      <c r="J612"/>
      <c r="K612"/>
      <c r="L612"/>
      <c r="M612"/>
    </row>
    <row r="613" spans="1:13" ht="15" customHeight="1">
      <c r="A613" s="1"/>
      <c r="B613" s="366"/>
      <c r="C613" s="2"/>
      <c r="D613" s="3"/>
      <c r="E613" s="4"/>
      <c r="F613"/>
      <c r="G613" s="242"/>
      <c r="H613" s="242"/>
      <c r="I613"/>
      <c r="J613"/>
      <c r="K613"/>
      <c r="L613"/>
      <c r="M613"/>
    </row>
    <row r="614" spans="1:13" ht="15" customHeight="1">
      <c r="A614" s="1"/>
      <c r="B614" s="366"/>
      <c r="C614" s="2"/>
      <c r="D614" s="3"/>
      <c r="E614" s="4"/>
      <c r="F614"/>
      <c r="G614" s="242"/>
      <c r="H614" s="242"/>
      <c r="I614"/>
      <c r="J614"/>
      <c r="K614"/>
      <c r="L614"/>
      <c r="M614"/>
    </row>
    <row r="615" spans="1:13" ht="15" customHeight="1">
      <c r="A615" s="1"/>
      <c r="B615" s="366"/>
      <c r="C615" s="2"/>
      <c r="D615" s="3"/>
      <c r="E615" s="4"/>
      <c r="F615"/>
      <c r="G615" s="242"/>
      <c r="H615" s="242"/>
      <c r="I615"/>
      <c r="J615"/>
      <c r="K615"/>
      <c r="L615"/>
      <c r="M615"/>
    </row>
    <row r="616" spans="1:13" ht="15" customHeight="1">
      <c r="A616" s="1"/>
      <c r="B616" s="366"/>
      <c r="C616" s="2"/>
      <c r="D616" s="3"/>
      <c r="E616" s="4"/>
      <c r="F616"/>
      <c r="G616" s="242"/>
      <c r="H616" s="242"/>
      <c r="I616"/>
      <c r="J616"/>
      <c r="K616"/>
      <c r="L616"/>
      <c r="M616"/>
    </row>
    <row r="617" spans="1:13" ht="15" customHeight="1">
      <c r="A617" s="1"/>
      <c r="B617" s="366"/>
      <c r="C617" s="2"/>
      <c r="D617" s="3"/>
      <c r="E617" s="4"/>
      <c r="F617"/>
      <c r="G617" s="242"/>
      <c r="H617" s="242"/>
      <c r="I617"/>
      <c r="J617"/>
      <c r="K617"/>
      <c r="L617"/>
      <c r="M617"/>
    </row>
    <row r="618" spans="1:13" ht="15" customHeight="1">
      <c r="A618" s="1"/>
      <c r="B618" s="366"/>
      <c r="C618" s="2"/>
      <c r="D618" s="3"/>
      <c r="E618" s="4"/>
      <c r="F618"/>
      <c r="G618" s="242"/>
      <c r="H618" s="242"/>
      <c r="I618"/>
      <c r="J618"/>
      <c r="K618"/>
      <c r="L618"/>
      <c r="M618"/>
    </row>
    <row r="619" spans="1:13" ht="15" customHeight="1">
      <c r="A619" s="1"/>
      <c r="B619" s="366"/>
      <c r="C619" s="2"/>
      <c r="D619" s="3"/>
      <c r="E619" s="4"/>
      <c r="F619"/>
      <c r="G619" s="242"/>
      <c r="H619" s="242"/>
      <c r="I619"/>
      <c r="J619"/>
      <c r="K619"/>
      <c r="L619"/>
      <c r="M619"/>
    </row>
    <row r="620" spans="1:13" ht="15" customHeight="1">
      <c r="A620" s="1"/>
      <c r="B620" s="366"/>
      <c r="C620" s="2"/>
      <c r="D620" s="3"/>
      <c r="E620" s="4"/>
      <c r="F620"/>
      <c r="G620" s="242"/>
      <c r="H620" s="242"/>
      <c r="I620"/>
      <c r="J620"/>
      <c r="K620"/>
      <c r="L620"/>
      <c r="M620"/>
    </row>
    <row r="621" spans="1:13" ht="15" customHeight="1">
      <c r="A621" s="1"/>
      <c r="B621" s="366"/>
      <c r="C621" s="2"/>
      <c r="D621" s="3"/>
      <c r="E621" s="4"/>
      <c r="F621"/>
      <c r="G621" s="242"/>
      <c r="H621" s="242"/>
      <c r="I621"/>
      <c r="J621"/>
      <c r="K621"/>
      <c r="L621"/>
      <c r="M621"/>
    </row>
    <row r="622" spans="1:13" ht="15" customHeight="1">
      <c r="A622" s="1"/>
      <c r="B622" s="366"/>
      <c r="C622" s="2"/>
      <c r="D622" s="3"/>
      <c r="E622" s="4"/>
      <c r="F622"/>
      <c r="G622" s="242"/>
      <c r="H622" s="242"/>
      <c r="I622"/>
      <c r="J622"/>
      <c r="K622"/>
      <c r="L622"/>
      <c r="M622"/>
    </row>
    <row r="623" spans="1:13" ht="15" customHeight="1">
      <c r="A623" s="1"/>
      <c r="B623" s="366"/>
      <c r="C623" s="2"/>
      <c r="D623" s="3"/>
      <c r="E623" s="4"/>
      <c r="F623"/>
      <c r="G623" s="242"/>
      <c r="H623" s="242"/>
      <c r="I623"/>
      <c r="J623"/>
      <c r="K623"/>
      <c r="L623"/>
      <c r="M623"/>
    </row>
    <row r="624" spans="1:13" ht="15" customHeight="1">
      <c r="A624" s="1"/>
      <c r="B624" s="366"/>
      <c r="C624" s="2"/>
      <c r="D624" s="3"/>
      <c r="E624" s="4"/>
      <c r="F624"/>
      <c r="G624" s="242"/>
      <c r="H624" s="242"/>
      <c r="I624"/>
      <c r="J624"/>
      <c r="K624"/>
      <c r="L624"/>
      <c r="M624"/>
    </row>
    <row r="625" spans="1:13" ht="15" customHeight="1">
      <c r="A625" s="1"/>
      <c r="B625" s="366"/>
      <c r="C625" s="2"/>
      <c r="D625" s="3"/>
      <c r="E625" s="4"/>
      <c r="F625"/>
      <c r="G625" s="242"/>
      <c r="H625" s="242"/>
      <c r="I625"/>
      <c r="J625"/>
      <c r="K625"/>
      <c r="L625"/>
      <c r="M625"/>
    </row>
    <row r="626" spans="1:13" ht="15" customHeight="1">
      <c r="A626" s="1"/>
      <c r="B626" s="366"/>
      <c r="C626" s="2"/>
      <c r="D626" s="3"/>
      <c r="E626" s="4"/>
      <c r="F626"/>
      <c r="G626" s="242"/>
      <c r="H626" s="242"/>
      <c r="I626"/>
      <c r="J626"/>
      <c r="K626"/>
      <c r="L626"/>
      <c r="M626"/>
    </row>
    <row r="627" spans="1:13" ht="15" customHeight="1">
      <c r="A627" s="1"/>
      <c r="B627" s="366"/>
      <c r="C627" s="2"/>
      <c r="D627" s="3"/>
      <c r="E627" s="4"/>
      <c r="F627"/>
      <c r="G627" s="242"/>
      <c r="H627" s="242"/>
      <c r="I627"/>
      <c r="J627"/>
      <c r="K627"/>
      <c r="L627"/>
      <c r="M627"/>
    </row>
    <row r="628" spans="1:13" ht="15" customHeight="1">
      <c r="A628" s="1"/>
      <c r="B628" s="366"/>
      <c r="C628" s="2"/>
      <c r="D628" s="3"/>
      <c r="E628" s="4"/>
      <c r="F628"/>
      <c r="G628" s="242"/>
      <c r="H628" s="242"/>
      <c r="I628"/>
      <c r="J628"/>
      <c r="K628"/>
      <c r="L628"/>
      <c r="M628"/>
    </row>
    <row r="629" spans="1:13" ht="15" customHeight="1">
      <c r="A629" s="1"/>
      <c r="B629" s="366"/>
      <c r="C629" s="2"/>
      <c r="D629" s="3"/>
      <c r="E629" s="4"/>
      <c r="F629"/>
      <c r="G629" s="242"/>
      <c r="H629" s="242"/>
      <c r="I629"/>
      <c r="J629"/>
      <c r="K629"/>
      <c r="L629"/>
      <c r="M629"/>
    </row>
    <row r="630" spans="1:13" ht="15" customHeight="1">
      <c r="A630" s="1"/>
      <c r="B630" s="366"/>
      <c r="C630" s="2"/>
      <c r="D630" s="3"/>
      <c r="E630" s="4"/>
      <c r="F630"/>
      <c r="G630" s="242"/>
      <c r="H630" s="242"/>
      <c r="I630"/>
      <c r="J630"/>
      <c r="K630"/>
      <c r="L630"/>
      <c r="M630"/>
    </row>
    <row r="631" spans="1:13" ht="15" customHeight="1">
      <c r="A631" s="1"/>
      <c r="B631" s="366"/>
      <c r="C631" s="2"/>
      <c r="D631" s="3"/>
      <c r="E631" s="4"/>
      <c r="F631"/>
      <c r="G631" s="242"/>
      <c r="H631" s="242"/>
      <c r="I631"/>
      <c r="J631"/>
      <c r="K631"/>
      <c r="L631"/>
      <c r="M631"/>
    </row>
    <row r="632" spans="1:13" ht="15" customHeight="1">
      <c r="A632" s="1"/>
      <c r="B632" s="366"/>
      <c r="C632" s="2"/>
      <c r="D632" s="3"/>
      <c r="E632" s="4"/>
      <c r="F632"/>
      <c r="G632" s="242"/>
      <c r="H632" s="242"/>
      <c r="I632"/>
      <c r="J632"/>
      <c r="K632"/>
      <c r="L632"/>
      <c r="M632"/>
    </row>
    <row r="633" spans="1:13" ht="15" customHeight="1">
      <c r="A633" s="1"/>
      <c r="B633" s="366"/>
      <c r="C633" s="2"/>
      <c r="D633" s="3"/>
      <c r="E633" s="4"/>
      <c r="F633"/>
      <c r="G633" s="242"/>
      <c r="H633" s="242"/>
      <c r="I633"/>
      <c r="J633"/>
      <c r="K633"/>
      <c r="L633"/>
      <c r="M633"/>
    </row>
    <row r="634" spans="1:13" ht="15" customHeight="1">
      <c r="A634" s="1"/>
      <c r="B634" s="366"/>
      <c r="C634" s="2"/>
      <c r="D634" s="3"/>
      <c r="E634" s="4"/>
      <c r="F634"/>
      <c r="G634" s="242"/>
      <c r="H634" s="242"/>
      <c r="I634"/>
      <c r="J634"/>
      <c r="K634"/>
      <c r="L634"/>
      <c r="M634"/>
    </row>
    <row r="635" spans="1:13" ht="15" customHeight="1">
      <c r="A635" s="1"/>
      <c r="B635" s="366"/>
      <c r="C635" s="2"/>
      <c r="D635" s="3"/>
      <c r="E635" s="4"/>
      <c r="F635"/>
      <c r="G635" s="242"/>
      <c r="H635" s="242"/>
      <c r="I635"/>
      <c r="J635"/>
      <c r="K635"/>
      <c r="L635"/>
      <c r="M635"/>
    </row>
    <row r="636" spans="1:13" ht="15" customHeight="1">
      <c r="A636" s="1"/>
      <c r="B636" s="366"/>
      <c r="C636" s="2"/>
      <c r="D636" s="3"/>
      <c r="E636" s="4"/>
      <c r="F636"/>
      <c r="G636" s="242"/>
      <c r="H636" s="242"/>
      <c r="I636"/>
      <c r="J636"/>
      <c r="K636"/>
      <c r="L636"/>
      <c r="M636"/>
    </row>
    <row r="637" spans="1:13" ht="15" customHeight="1">
      <c r="A637" s="1"/>
      <c r="B637" s="366"/>
      <c r="C637" s="2"/>
      <c r="D637" s="3"/>
      <c r="E637" s="4"/>
      <c r="F637"/>
      <c r="G637" s="242"/>
      <c r="H637" s="242"/>
      <c r="I637"/>
      <c r="J637"/>
      <c r="K637"/>
      <c r="L637"/>
      <c r="M637"/>
    </row>
    <row r="638" spans="1:13" ht="15" customHeight="1">
      <c r="A638" s="1"/>
      <c r="B638" s="366"/>
      <c r="C638" s="2"/>
      <c r="D638" s="3"/>
      <c r="E638" s="4"/>
      <c r="F638"/>
      <c r="G638" s="242"/>
      <c r="H638" s="242"/>
      <c r="I638"/>
      <c r="J638"/>
      <c r="K638"/>
      <c r="L638"/>
      <c r="M638"/>
    </row>
    <row r="639" spans="1:13" ht="15" customHeight="1">
      <c r="A639" s="1"/>
      <c r="B639" s="366"/>
      <c r="C639" s="2"/>
      <c r="D639" s="3"/>
      <c r="E639" s="4"/>
      <c r="F639"/>
      <c r="G639" s="242"/>
      <c r="H639" s="242"/>
      <c r="I639"/>
      <c r="J639"/>
      <c r="K639"/>
      <c r="L639"/>
      <c r="M639"/>
    </row>
    <row r="640" spans="1:13" ht="15" customHeight="1">
      <c r="A640" s="1"/>
      <c r="B640" s="366"/>
      <c r="C640" s="2"/>
      <c r="D640" s="3"/>
      <c r="E640" s="4"/>
      <c r="F640"/>
      <c r="G640" s="242"/>
      <c r="H640" s="242"/>
      <c r="I640"/>
      <c r="J640"/>
      <c r="K640"/>
      <c r="L640"/>
      <c r="M640"/>
    </row>
    <row r="641" spans="1:13" ht="15" customHeight="1">
      <c r="A641" s="1"/>
      <c r="B641" s="366"/>
      <c r="C641" s="2"/>
      <c r="D641" s="3"/>
      <c r="E641" s="4"/>
      <c r="F641"/>
      <c r="G641" s="242"/>
      <c r="H641" s="242"/>
      <c r="I641"/>
      <c r="J641"/>
      <c r="K641"/>
      <c r="L641"/>
      <c r="M641"/>
    </row>
    <row r="642" spans="1:13" ht="15" customHeight="1">
      <c r="A642" s="1"/>
      <c r="B642" s="366"/>
      <c r="C642" s="2"/>
      <c r="D642" s="3"/>
      <c r="E642" s="4"/>
      <c r="F642"/>
      <c r="G642" s="242"/>
      <c r="H642" s="242"/>
      <c r="I642"/>
      <c r="J642"/>
      <c r="K642"/>
      <c r="L642"/>
      <c r="M642"/>
    </row>
    <row r="643" spans="1:13" ht="15" customHeight="1">
      <c r="A643" s="1"/>
      <c r="B643" s="366"/>
      <c r="C643" s="2"/>
      <c r="D643" s="3"/>
      <c r="E643" s="4"/>
      <c r="F643"/>
      <c r="G643" s="242"/>
      <c r="H643" s="242"/>
      <c r="I643"/>
      <c r="J643"/>
      <c r="K643"/>
      <c r="L643"/>
      <c r="M643"/>
    </row>
    <row r="644" spans="1:13" ht="15" customHeight="1">
      <c r="A644" s="1"/>
      <c r="B644" s="366"/>
      <c r="C644" s="2"/>
      <c r="D644" s="3"/>
      <c r="E644" s="4"/>
      <c r="F644"/>
      <c r="G644" s="242"/>
      <c r="H644" s="242"/>
      <c r="I644"/>
      <c r="J644"/>
      <c r="K644"/>
      <c r="L644"/>
      <c r="M644"/>
    </row>
    <row r="645" spans="1:13" ht="15" customHeight="1">
      <c r="A645" s="1"/>
      <c r="B645" s="366"/>
      <c r="C645" s="2"/>
      <c r="D645" s="3"/>
      <c r="E645" s="4"/>
      <c r="F645"/>
      <c r="G645" s="242"/>
      <c r="H645" s="242"/>
      <c r="I645"/>
      <c r="J645"/>
      <c r="K645"/>
      <c r="L645"/>
      <c r="M645"/>
    </row>
    <row r="646" spans="1:13" ht="15" customHeight="1">
      <c r="A646" s="1"/>
      <c r="B646" s="366"/>
      <c r="C646" s="2"/>
      <c r="D646" s="3"/>
      <c r="E646" s="4"/>
      <c r="F646"/>
      <c r="G646" s="242"/>
      <c r="H646" s="242"/>
      <c r="I646"/>
      <c r="J646"/>
      <c r="K646"/>
      <c r="L646"/>
      <c r="M646"/>
    </row>
    <row r="647" spans="1:13" ht="15" customHeight="1">
      <c r="A647" s="1"/>
      <c r="B647" s="366"/>
      <c r="C647" s="2"/>
      <c r="D647" s="3"/>
      <c r="E647" s="4"/>
      <c r="F647"/>
      <c r="G647" s="242"/>
      <c r="H647" s="242"/>
      <c r="I647"/>
      <c r="J647"/>
      <c r="K647"/>
      <c r="L647"/>
      <c r="M647"/>
    </row>
    <row r="648" spans="1:13" ht="15" customHeight="1">
      <c r="A648" s="1"/>
      <c r="B648" s="366"/>
      <c r="C648" s="2"/>
      <c r="D648" s="3"/>
      <c r="E648" s="4"/>
      <c r="F648"/>
      <c r="G648" s="242"/>
      <c r="H648" s="242"/>
      <c r="I648"/>
      <c r="J648"/>
      <c r="K648"/>
      <c r="L648"/>
      <c r="M648"/>
    </row>
    <row r="649" spans="1:13" ht="15" customHeight="1">
      <c r="A649" s="1"/>
      <c r="B649" s="366"/>
      <c r="C649" s="2"/>
      <c r="D649" s="3"/>
      <c r="E649" s="4"/>
      <c r="F649"/>
      <c r="G649" s="242"/>
      <c r="H649" s="242"/>
      <c r="I649"/>
      <c r="J649"/>
      <c r="K649"/>
      <c r="L649"/>
      <c r="M649"/>
    </row>
    <row r="650" spans="1:13" ht="15" customHeight="1">
      <c r="A650" s="1"/>
      <c r="B650" s="366"/>
      <c r="C650" s="2"/>
      <c r="D650" s="3"/>
      <c r="E650" s="4"/>
      <c r="F650"/>
      <c r="G650" s="242"/>
      <c r="H650" s="242"/>
      <c r="I650"/>
      <c r="J650"/>
      <c r="K650"/>
      <c r="L650"/>
      <c r="M650"/>
    </row>
    <row r="651" spans="1:13" ht="15" customHeight="1">
      <c r="A651" s="1"/>
      <c r="B651" s="366"/>
      <c r="C651" s="2"/>
      <c r="D651" s="3"/>
      <c r="E651" s="4"/>
      <c r="F651"/>
      <c r="G651" s="242"/>
      <c r="H651" s="242"/>
      <c r="I651"/>
      <c r="J651"/>
      <c r="K651"/>
      <c r="L651"/>
      <c r="M651"/>
    </row>
    <row r="652" spans="1:13" ht="15" customHeight="1">
      <c r="A652" s="1"/>
      <c r="B652" s="366"/>
      <c r="C652" s="2"/>
      <c r="D652" s="3"/>
      <c r="E652" s="4"/>
      <c r="F652"/>
      <c r="G652" s="242"/>
      <c r="H652" s="242"/>
      <c r="I652"/>
      <c r="J652"/>
      <c r="K652"/>
      <c r="L652"/>
      <c r="M652"/>
    </row>
    <row r="653" spans="1:13" ht="15" customHeight="1">
      <c r="A653" s="1"/>
      <c r="B653" s="366"/>
      <c r="C653" s="2"/>
      <c r="D653" s="3"/>
      <c r="E653" s="4"/>
      <c r="F653"/>
      <c r="G653" s="242"/>
      <c r="H653" s="242"/>
      <c r="I653"/>
      <c r="J653"/>
      <c r="K653"/>
      <c r="L653"/>
      <c r="M653"/>
    </row>
    <row r="654" spans="1:13" ht="15" customHeight="1">
      <c r="A654" s="1"/>
      <c r="B654" s="366"/>
      <c r="C654" s="2"/>
      <c r="D654" s="3"/>
      <c r="E654" s="4"/>
      <c r="F654"/>
      <c r="G654" s="242"/>
      <c r="H654" s="242"/>
      <c r="I654"/>
      <c r="J654"/>
      <c r="K654"/>
      <c r="L654"/>
      <c r="M654"/>
    </row>
    <row r="655" spans="1:13" ht="15" customHeight="1">
      <c r="A655" s="1"/>
      <c r="B655" s="366"/>
      <c r="C655" s="2"/>
      <c r="D655" s="3"/>
      <c r="E655" s="4"/>
      <c r="F655"/>
      <c r="G655" s="242"/>
      <c r="H655" s="242"/>
      <c r="I655"/>
      <c r="J655"/>
      <c r="K655"/>
      <c r="L655"/>
      <c r="M655"/>
    </row>
    <row r="656" spans="1:13" ht="15" customHeight="1">
      <c r="A656" s="1"/>
      <c r="B656" s="366"/>
      <c r="C656" s="2"/>
      <c r="D656" s="3"/>
      <c r="E656" s="4"/>
      <c r="F656"/>
      <c r="G656" s="242"/>
      <c r="H656" s="242"/>
      <c r="I656"/>
      <c r="J656"/>
      <c r="K656"/>
      <c r="L656"/>
      <c r="M656"/>
    </row>
    <row r="657" spans="1:13" ht="15" customHeight="1">
      <c r="A657" s="1"/>
      <c r="B657" s="366"/>
      <c r="C657" s="2"/>
      <c r="D657" s="3"/>
      <c r="E657" s="4"/>
      <c r="F657"/>
      <c r="G657" s="242"/>
      <c r="H657" s="242"/>
      <c r="I657"/>
      <c r="J657"/>
      <c r="K657"/>
      <c r="L657"/>
      <c r="M657"/>
    </row>
    <row r="658" spans="1:13" ht="15" customHeight="1">
      <c r="A658" s="1"/>
      <c r="B658" s="366"/>
      <c r="C658" s="2"/>
      <c r="D658" s="3"/>
      <c r="E658" s="4"/>
      <c r="F658"/>
      <c r="G658" s="242"/>
      <c r="H658" s="242"/>
      <c r="I658"/>
      <c r="J658"/>
      <c r="K658"/>
      <c r="L658"/>
      <c r="M658"/>
    </row>
    <row r="659" spans="1:13" ht="15" customHeight="1">
      <c r="A659" s="1"/>
      <c r="B659" s="366"/>
      <c r="C659" s="2"/>
      <c r="D659" s="3"/>
      <c r="E659" s="4"/>
      <c r="F659"/>
      <c r="G659" s="242"/>
      <c r="H659" s="242"/>
      <c r="I659"/>
      <c r="J659"/>
      <c r="K659"/>
      <c r="L659"/>
      <c r="M659"/>
    </row>
    <row r="660" spans="1:13" ht="15" customHeight="1">
      <c r="A660" s="1"/>
      <c r="B660" s="366"/>
      <c r="C660" s="2"/>
      <c r="D660" s="3"/>
      <c r="E660" s="4"/>
      <c r="F660"/>
      <c r="G660" s="242"/>
      <c r="H660" s="242"/>
      <c r="I660"/>
      <c r="J660"/>
      <c r="K660"/>
      <c r="L660"/>
      <c r="M660"/>
    </row>
    <row r="661" spans="1:13" ht="15" customHeight="1">
      <c r="A661" s="1"/>
      <c r="B661" s="366"/>
      <c r="C661" s="2"/>
      <c r="D661" s="3"/>
      <c r="E661" s="4"/>
      <c r="F661"/>
      <c r="G661" s="242"/>
      <c r="H661" s="242"/>
      <c r="I661"/>
      <c r="J661"/>
      <c r="K661"/>
      <c r="L661"/>
      <c r="M661"/>
    </row>
    <row r="662" spans="1:13" ht="15" customHeight="1">
      <c r="A662" s="1"/>
      <c r="B662" s="366"/>
      <c r="C662" s="2"/>
      <c r="D662" s="3"/>
      <c r="E662" s="4"/>
      <c r="F662"/>
      <c r="G662" s="242"/>
      <c r="H662" s="242"/>
      <c r="I662"/>
      <c r="J662"/>
      <c r="K662"/>
      <c r="L662"/>
      <c r="M662"/>
    </row>
    <row r="663" spans="1:13" ht="15" customHeight="1">
      <c r="A663" s="1"/>
      <c r="B663" s="366"/>
      <c r="C663" s="2"/>
      <c r="D663" s="3"/>
      <c r="E663" s="4"/>
      <c r="F663"/>
      <c r="G663" s="242"/>
      <c r="H663" s="242"/>
      <c r="I663"/>
      <c r="J663"/>
      <c r="K663"/>
      <c r="L663"/>
      <c r="M663"/>
    </row>
    <row r="664" spans="1:13" ht="15" customHeight="1">
      <c r="A664" s="1"/>
      <c r="B664" s="366"/>
      <c r="C664" s="2"/>
      <c r="D664" s="3"/>
      <c r="E664" s="4"/>
      <c r="F664"/>
      <c r="G664" s="242"/>
      <c r="H664" s="242"/>
      <c r="I664"/>
      <c r="J664"/>
      <c r="K664"/>
      <c r="L664"/>
      <c r="M664"/>
    </row>
    <row r="665" spans="1:13" ht="15" customHeight="1">
      <c r="A665" s="1"/>
      <c r="B665" s="366"/>
      <c r="C665" s="2"/>
      <c r="D665" s="3"/>
      <c r="E665" s="4"/>
      <c r="F665"/>
      <c r="G665" s="242"/>
      <c r="H665" s="242"/>
      <c r="I665"/>
      <c r="J665"/>
      <c r="K665"/>
      <c r="L665"/>
      <c r="M665"/>
    </row>
    <row r="666" spans="1:13" ht="15" customHeight="1">
      <c r="A666" s="1"/>
      <c r="B666" s="366"/>
      <c r="C666" s="2"/>
      <c r="D666" s="3"/>
      <c r="E666" s="4"/>
      <c r="F666"/>
      <c r="G666" s="242"/>
      <c r="H666" s="242"/>
      <c r="I666"/>
      <c r="J666"/>
      <c r="K666"/>
      <c r="L666"/>
      <c r="M666"/>
    </row>
    <row r="667" spans="1:13" ht="15" customHeight="1">
      <c r="A667" s="1"/>
      <c r="B667" s="366"/>
      <c r="C667" s="2"/>
      <c r="D667" s="3"/>
      <c r="E667" s="4"/>
      <c r="F667"/>
      <c r="G667" s="242"/>
      <c r="H667" s="242"/>
      <c r="I667"/>
      <c r="J667"/>
      <c r="K667"/>
      <c r="L667"/>
      <c r="M667"/>
    </row>
    <row r="668" spans="1:13" ht="15" customHeight="1">
      <c r="A668" s="1"/>
      <c r="B668" s="366"/>
      <c r="C668" s="2"/>
      <c r="D668" s="3"/>
      <c r="E668" s="4"/>
      <c r="F668"/>
      <c r="G668" s="242"/>
      <c r="H668" s="242"/>
      <c r="I668"/>
      <c r="J668"/>
      <c r="K668"/>
      <c r="L668"/>
      <c r="M668"/>
    </row>
    <row r="669" spans="1:13" ht="15" customHeight="1">
      <c r="A669" s="1"/>
      <c r="B669" s="366"/>
      <c r="C669" s="2"/>
      <c r="D669" s="3"/>
      <c r="E669" s="4"/>
      <c r="F669"/>
      <c r="G669" s="242"/>
      <c r="H669" s="242"/>
      <c r="I669"/>
      <c r="J669"/>
      <c r="K669"/>
      <c r="L669"/>
      <c r="M669"/>
    </row>
    <row r="670" spans="1:13" ht="15" customHeight="1">
      <c r="A670" s="1"/>
      <c r="B670" s="366"/>
      <c r="C670" s="2"/>
      <c r="D670" s="3"/>
      <c r="E670" s="4"/>
      <c r="F670"/>
      <c r="G670" s="242"/>
      <c r="H670" s="242"/>
      <c r="I670"/>
      <c r="J670"/>
      <c r="K670"/>
      <c r="L670"/>
      <c r="M670"/>
    </row>
    <row r="671" spans="1:13" ht="15" customHeight="1">
      <c r="A671" s="1"/>
      <c r="B671" s="366"/>
      <c r="C671" s="2"/>
      <c r="D671" s="3"/>
      <c r="E671" s="4"/>
      <c r="F671"/>
      <c r="G671" s="242"/>
      <c r="H671" s="242"/>
      <c r="I671"/>
      <c r="J671"/>
      <c r="K671"/>
      <c r="L671"/>
      <c r="M671"/>
    </row>
    <row r="672" spans="1:13" ht="15" customHeight="1">
      <c r="A672" s="1"/>
      <c r="B672" s="366"/>
      <c r="C672" s="2"/>
      <c r="D672" s="3"/>
      <c r="E672" s="4"/>
      <c r="F672"/>
      <c r="G672" s="242"/>
      <c r="H672" s="242"/>
      <c r="I672"/>
      <c r="J672"/>
      <c r="K672"/>
      <c r="L672"/>
      <c r="M672"/>
    </row>
    <row r="673" spans="1:13" ht="15" customHeight="1">
      <c r="A673" s="1"/>
      <c r="B673" s="366"/>
      <c r="C673" s="2"/>
      <c r="D673" s="3"/>
      <c r="E673" s="4"/>
      <c r="F673"/>
      <c r="G673" s="242"/>
      <c r="H673" s="242"/>
      <c r="I673"/>
      <c r="J673"/>
      <c r="K673"/>
      <c r="L673"/>
      <c r="M673"/>
    </row>
    <row r="674" spans="1:13" ht="15" customHeight="1">
      <c r="A674" s="1"/>
      <c r="B674" s="366"/>
      <c r="C674" s="2"/>
      <c r="D674" s="3"/>
      <c r="E674" s="4"/>
      <c r="F674"/>
      <c r="G674" s="242"/>
      <c r="H674" s="242"/>
      <c r="I674"/>
      <c r="J674"/>
      <c r="K674"/>
      <c r="L674"/>
      <c r="M674"/>
    </row>
    <row r="675" spans="1:13" ht="15" customHeight="1">
      <c r="A675" s="1"/>
      <c r="B675" s="366"/>
      <c r="C675" s="2"/>
      <c r="D675" s="3"/>
      <c r="E675" s="4"/>
      <c r="F675"/>
      <c r="G675" s="242"/>
      <c r="H675" s="242"/>
      <c r="I675"/>
      <c r="J675"/>
      <c r="K675"/>
      <c r="L675"/>
      <c r="M675"/>
    </row>
    <row r="676" spans="1:13" ht="15" customHeight="1">
      <c r="A676" s="1"/>
      <c r="B676" s="366"/>
      <c r="C676" s="2"/>
      <c r="D676" s="3"/>
      <c r="E676" s="4"/>
      <c r="F676"/>
      <c r="G676" s="242"/>
      <c r="H676" s="242"/>
      <c r="I676"/>
      <c r="J676"/>
      <c r="K676"/>
      <c r="L676"/>
      <c r="M676"/>
    </row>
    <row r="677" spans="1:13" ht="15" customHeight="1">
      <c r="A677" s="1"/>
      <c r="B677" s="366"/>
      <c r="C677" s="2"/>
      <c r="D677" s="3"/>
      <c r="E677" s="4"/>
      <c r="F677"/>
      <c r="G677" s="242"/>
      <c r="H677" s="242"/>
      <c r="I677"/>
      <c r="J677"/>
      <c r="K677"/>
      <c r="L677"/>
      <c r="M677"/>
    </row>
    <row r="678" spans="1:13" ht="15" customHeight="1">
      <c r="A678" s="1"/>
      <c r="B678" s="366"/>
      <c r="C678" s="2"/>
      <c r="D678" s="3"/>
      <c r="E678" s="4"/>
      <c r="F678"/>
      <c r="G678" s="242"/>
      <c r="H678" s="242"/>
      <c r="I678"/>
      <c r="J678"/>
      <c r="K678"/>
      <c r="L678"/>
      <c r="M678"/>
    </row>
    <row r="679" spans="1:13" ht="15" customHeight="1">
      <c r="A679" s="1"/>
      <c r="B679" s="366"/>
      <c r="C679" s="2"/>
      <c r="D679" s="3"/>
      <c r="E679" s="4"/>
      <c r="F679"/>
      <c r="G679" s="242"/>
      <c r="H679" s="242"/>
      <c r="I679"/>
      <c r="J679"/>
      <c r="K679"/>
      <c r="L679"/>
      <c r="M679"/>
    </row>
    <row r="680" spans="1:13" ht="15" customHeight="1">
      <c r="A680" s="1"/>
      <c r="B680" s="366"/>
      <c r="C680" s="2"/>
      <c r="D680" s="3"/>
      <c r="E680" s="4"/>
      <c r="F680"/>
      <c r="G680" s="242"/>
      <c r="H680" s="242"/>
      <c r="I680"/>
      <c r="J680"/>
      <c r="K680"/>
      <c r="L680"/>
      <c r="M680"/>
    </row>
    <row r="681" spans="1:13" ht="15" customHeight="1">
      <c r="A681" s="1"/>
      <c r="B681" s="366"/>
      <c r="C681" s="2"/>
      <c r="D681" s="3"/>
      <c r="E681" s="4"/>
      <c r="F681"/>
      <c r="G681" s="242"/>
      <c r="H681" s="242"/>
      <c r="I681"/>
      <c r="J681"/>
      <c r="K681"/>
      <c r="L681"/>
      <c r="M681"/>
    </row>
    <row r="682" spans="1:13" ht="15" customHeight="1">
      <c r="A682" s="1"/>
      <c r="B682" s="366"/>
      <c r="C682" s="2"/>
      <c r="D682" s="3"/>
      <c r="E682" s="4"/>
      <c r="F682"/>
      <c r="G682" s="242"/>
      <c r="H682" s="242"/>
      <c r="I682"/>
      <c r="J682"/>
      <c r="K682"/>
      <c r="L682"/>
      <c r="M682"/>
    </row>
    <row r="683" spans="1:13" ht="15" customHeight="1">
      <c r="A683" s="1"/>
      <c r="B683" s="366"/>
      <c r="C683" s="2"/>
      <c r="D683" s="3"/>
      <c r="E683" s="4"/>
      <c r="F683"/>
      <c r="G683" s="242"/>
      <c r="H683" s="242"/>
      <c r="I683"/>
      <c r="J683"/>
      <c r="K683"/>
      <c r="L683"/>
      <c r="M683"/>
    </row>
    <row r="684" spans="1:13" ht="15" customHeight="1">
      <c r="A684" s="1"/>
      <c r="B684" s="366"/>
      <c r="C684" s="2"/>
      <c r="D684" s="3"/>
      <c r="E684" s="4"/>
      <c r="F684"/>
      <c r="G684" s="242"/>
      <c r="H684" s="242"/>
      <c r="I684"/>
      <c r="J684"/>
      <c r="K684"/>
      <c r="L684"/>
      <c r="M684"/>
    </row>
    <row r="685" spans="1:13" ht="15" customHeight="1">
      <c r="A685" s="1"/>
      <c r="B685" s="366"/>
      <c r="C685" s="2"/>
      <c r="D685" s="3"/>
      <c r="E685" s="4"/>
      <c r="F685"/>
      <c r="G685" s="242"/>
      <c r="H685" s="242"/>
      <c r="I685"/>
      <c r="J685"/>
      <c r="K685"/>
      <c r="L685"/>
      <c r="M685"/>
    </row>
    <row r="686" spans="1:13" ht="15" customHeight="1">
      <c r="A686" s="1"/>
      <c r="B686" s="366"/>
      <c r="C686" s="2"/>
      <c r="D686" s="3"/>
      <c r="E686" s="4"/>
      <c r="F686"/>
      <c r="G686" s="242"/>
      <c r="H686" s="242"/>
      <c r="I686"/>
      <c r="J686"/>
      <c r="K686"/>
      <c r="L686"/>
      <c r="M686"/>
    </row>
    <row r="687" spans="1:13" ht="15" customHeight="1">
      <c r="A687" s="1"/>
      <c r="B687" s="366"/>
      <c r="C687" s="2"/>
      <c r="D687" s="3"/>
      <c r="E687" s="4"/>
      <c r="F687"/>
      <c r="G687" s="242"/>
      <c r="H687" s="242"/>
      <c r="I687"/>
      <c r="J687"/>
      <c r="K687"/>
      <c r="L687"/>
      <c r="M687"/>
    </row>
    <row r="688" spans="1:13" ht="15" customHeight="1">
      <c r="A688" s="1"/>
      <c r="B688" s="366"/>
      <c r="C688" s="2"/>
      <c r="D688" s="3"/>
      <c r="E688" s="4"/>
      <c r="F688"/>
      <c r="G688" s="242"/>
      <c r="H688" s="242"/>
      <c r="I688"/>
      <c r="J688"/>
      <c r="K688"/>
      <c r="L688"/>
      <c r="M688"/>
    </row>
    <row r="689" spans="1:13" ht="15" customHeight="1">
      <c r="A689" s="1"/>
      <c r="B689" s="366"/>
      <c r="C689" s="2"/>
      <c r="D689" s="3"/>
      <c r="E689" s="4"/>
      <c r="F689"/>
      <c r="G689" s="242"/>
      <c r="H689" s="242"/>
      <c r="I689"/>
      <c r="J689"/>
      <c r="K689"/>
      <c r="L689"/>
      <c r="M689"/>
    </row>
    <row r="690" spans="1:13" ht="15" customHeight="1">
      <c r="A690" s="1"/>
      <c r="B690" s="366"/>
      <c r="C690" s="2"/>
      <c r="D690" s="3"/>
      <c r="E690" s="4"/>
      <c r="F690"/>
      <c r="G690" s="242"/>
      <c r="H690" s="242"/>
      <c r="I690"/>
      <c r="J690"/>
      <c r="K690"/>
      <c r="L690"/>
      <c r="M690"/>
    </row>
    <row r="691" spans="1:13" ht="15" customHeight="1">
      <c r="A691" s="1"/>
      <c r="B691" s="366"/>
      <c r="C691" s="2"/>
      <c r="D691" s="3"/>
      <c r="E691" s="4"/>
      <c r="F691"/>
      <c r="G691" s="242"/>
      <c r="H691" s="242"/>
      <c r="I691"/>
      <c r="J691"/>
      <c r="K691"/>
      <c r="L691"/>
      <c r="M691"/>
    </row>
    <row r="692" spans="1:13" ht="15" customHeight="1">
      <c r="A692" s="1"/>
      <c r="B692" s="366"/>
      <c r="C692" s="2"/>
      <c r="D692" s="3"/>
      <c r="E692" s="4"/>
      <c r="F692"/>
      <c r="G692" s="242"/>
      <c r="H692" s="242"/>
      <c r="I692"/>
      <c r="J692"/>
      <c r="K692"/>
      <c r="L692"/>
      <c r="M692"/>
    </row>
    <row r="693" spans="1:13" ht="15" customHeight="1">
      <c r="A693" s="1"/>
      <c r="B693" s="366"/>
      <c r="C693" s="2"/>
      <c r="D693" s="3"/>
      <c r="E693" s="4"/>
      <c r="F693"/>
      <c r="G693" s="242"/>
      <c r="H693" s="242"/>
      <c r="I693"/>
      <c r="J693"/>
      <c r="K693"/>
      <c r="L693"/>
      <c r="M693"/>
    </row>
    <row r="694" spans="1:13" ht="15" customHeight="1">
      <c r="A694" s="1"/>
      <c r="B694" s="366"/>
      <c r="C694" s="2"/>
      <c r="D694" s="3"/>
      <c r="E694" s="4"/>
      <c r="F694"/>
      <c r="G694" s="242"/>
      <c r="H694" s="242"/>
      <c r="I694"/>
      <c r="J694"/>
      <c r="K694"/>
      <c r="L694"/>
      <c r="M694"/>
    </row>
    <row r="695" spans="1:13" ht="15" customHeight="1">
      <c r="A695" s="1"/>
      <c r="B695" s="366"/>
      <c r="C695" s="2"/>
      <c r="D695" s="3"/>
      <c r="E695" s="4"/>
      <c r="F695"/>
      <c r="G695" s="242"/>
      <c r="H695" s="242"/>
      <c r="I695"/>
      <c r="J695"/>
      <c r="K695"/>
      <c r="L695"/>
      <c r="M695"/>
    </row>
    <row r="696" spans="1:13" ht="15" customHeight="1">
      <c r="A696" s="1"/>
      <c r="B696" s="366"/>
      <c r="C696" s="2"/>
      <c r="D696" s="3"/>
      <c r="E696" s="4"/>
      <c r="F696"/>
      <c r="G696" s="242"/>
      <c r="H696" s="242"/>
      <c r="I696"/>
      <c r="J696"/>
      <c r="K696"/>
      <c r="L696"/>
      <c r="M696"/>
    </row>
    <row r="697" spans="1:13" ht="15" customHeight="1">
      <c r="A697" s="1"/>
      <c r="B697" s="366"/>
      <c r="C697" s="2"/>
      <c r="D697" s="3"/>
      <c r="E697" s="4"/>
      <c r="F697"/>
      <c r="G697" s="242"/>
      <c r="H697" s="242"/>
      <c r="I697"/>
      <c r="J697"/>
      <c r="K697"/>
      <c r="L697"/>
      <c r="M697"/>
    </row>
    <row r="698" spans="1:13" ht="15" customHeight="1">
      <c r="A698" s="1"/>
      <c r="B698" s="366"/>
      <c r="C698" s="2"/>
      <c r="D698" s="3"/>
      <c r="E698" s="4"/>
      <c r="F698"/>
      <c r="G698" s="242"/>
      <c r="H698" s="242"/>
      <c r="I698"/>
      <c r="J698"/>
      <c r="K698"/>
      <c r="L698"/>
      <c r="M698"/>
    </row>
    <row r="699" spans="1:13" ht="15" customHeight="1">
      <c r="A699" s="1"/>
      <c r="B699" s="366"/>
      <c r="C699" s="2"/>
      <c r="D699" s="3"/>
      <c r="E699" s="4"/>
      <c r="F699"/>
      <c r="G699" s="242"/>
      <c r="H699" s="242"/>
      <c r="I699"/>
      <c r="J699"/>
      <c r="K699"/>
      <c r="L699"/>
      <c r="M699"/>
    </row>
    <row r="700" spans="1:13" ht="15" customHeight="1">
      <c r="A700" s="1"/>
      <c r="B700" s="366"/>
      <c r="C700" s="2"/>
      <c r="D700" s="3"/>
      <c r="E700" s="4"/>
      <c r="F700"/>
      <c r="G700" s="242"/>
      <c r="H700" s="242"/>
      <c r="I700"/>
      <c r="J700"/>
      <c r="K700"/>
      <c r="L700"/>
      <c r="M700"/>
    </row>
    <row r="701" spans="1:13" ht="15" customHeight="1">
      <c r="A701" s="1"/>
      <c r="B701" s="366"/>
      <c r="C701" s="2"/>
      <c r="D701" s="3"/>
      <c r="E701" s="4"/>
      <c r="F701"/>
      <c r="G701" s="242"/>
      <c r="H701" s="242"/>
      <c r="I701"/>
      <c r="J701"/>
      <c r="K701"/>
      <c r="L701"/>
      <c r="M701"/>
    </row>
    <row r="702" spans="1:13" ht="15" customHeight="1">
      <c r="A702" s="1"/>
      <c r="B702" s="366"/>
      <c r="C702" s="2"/>
      <c r="D702" s="3"/>
      <c r="E702" s="4"/>
      <c r="F702"/>
      <c r="G702" s="242"/>
      <c r="H702" s="242"/>
      <c r="I702"/>
      <c r="J702"/>
      <c r="K702"/>
      <c r="L702"/>
      <c r="M702"/>
    </row>
    <row r="703" spans="1:13" ht="15" customHeight="1">
      <c r="A703" s="1"/>
      <c r="B703" s="366"/>
      <c r="C703" s="2"/>
      <c r="D703" s="3"/>
      <c r="E703" s="4"/>
      <c r="F703"/>
      <c r="G703" s="242"/>
      <c r="H703" s="242"/>
      <c r="I703"/>
      <c r="J703"/>
      <c r="K703"/>
      <c r="L703"/>
      <c r="M703"/>
    </row>
    <row r="704" spans="1:13" ht="15" customHeight="1">
      <c r="A704" s="1"/>
      <c r="B704" s="366"/>
      <c r="C704" s="2"/>
      <c r="D704" s="3"/>
      <c r="E704" s="4"/>
      <c r="F704"/>
      <c r="G704" s="242"/>
      <c r="H704" s="242"/>
      <c r="I704"/>
      <c r="J704"/>
      <c r="K704"/>
      <c r="L704"/>
      <c r="M704"/>
    </row>
    <row r="705" spans="1:13" ht="15" customHeight="1">
      <c r="A705" s="1"/>
      <c r="B705" s="366"/>
      <c r="C705" s="2"/>
      <c r="D705" s="3"/>
      <c r="E705" s="4"/>
      <c r="F705"/>
      <c r="G705" s="242"/>
      <c r="H705" s="242"/>
      <c r="I705"/>
      <c r="J705"/>
      <c r="K705"/>
      <c r="L705"/>
      <c r="M705"/>
    </row>
    <row r="706" spans="1:13" ht="15" customHeight="1">
      <c r="A706" s="1"/>
      <c r="B706" s="366"/>
      <c r="C706" s="2"/>
      <c r="D706" s="3"/>
      <c r="E706" s="4"/>
      <c r="F706"/>
      <c r="G706" s="242"/>
      <c r="H706" s="242"/>
      <c r="I706"/>
      <c r="J706"/>
      <c r="K706"/>
      <c r="L706"/>
      <c r="M706"/>
    </row>
    <row r="707" spans="1:13" ht="15" customHeight="1">
      <c r="A707" s="1"/>
      <c r="B707" s="366"/>
      <c r="C707" s="2"/>
      <c r="D707" s="3"/>
      <c r="E707" s="4"/>
      <c r="F707"/>
      <c r="G707" s="242"/>
      <c r="H707" s="242"/>
      <c r="I707"/>
      <c r="J707"/>
      <c r="K707"/>
      <c r="L707"/>
      <c r="M707"/>
    </row>
    <row r="708" spans="1:13" ht="15" customHeight="1">
      <c r="A708" s="1"/>
      <c r="B708" s="366"/>
      <c r="C708" s="2"/>
      <c r="D708" s="3"/>
      <c r="E708" s="4"/>
      <c r="F708"/>
      <c r="G708" s="242"/>
      <c r="H708" s="242"/>
      <c r="I708"/>
      <c r="J708"/>
      <c r="K708"/>
      <c r="L708"/>
      <c r="M708"/>
    </row>
    <row r="709" spans="1:13" ht="15" customHeight="1">
      <c r="A709" s="1"/>
      <c r="B709" s="366"/>
      <c r="C709" s="2"/>
      <c r="D709" s="3"/>
      <c r="E709" s="4"/>
      <c r="F709"/>
      <c r="G709" s="242"/>
      <c r="H709" s="242"/>
      <c r="I709"/>
      <c r="J709"/>
      <c r="K709"/>
      <c r="L709"/>
      <c r="M709"/>
    </row>
    <row r="710" spans="1:13" ht="15" customHeight="1">
      <c r="A710" s="1"/>
      <c r="B710" s="366"/>
      <c r="C710" s="2"/>
      <c r="D710" s="3"/>
      <c r="E710" s="4"/>
      <c r="F710"/>
      <c r="G710" s="242"/>
      <c r="H710" s="242"/>
      <c r="I710"/>
      <c r="J710"/>
      <c r="K710"/>
      <c r="L710"/>
      <c r="M710"/>
    </row>
    <row r="711" spans="1:13" ht="15" customHeight="1">
      <c r="A711" s="1"/>
      <c r="B711" s="366"/>
      <c r="C711" s="2"/>
      <c r="D711" s="3"/>
      <c r="E711" s="4"/>
      <c r="F711"/>
      <c r="G711" s="242"/>
      <c r="H711" s="242"/>
      <c r="I711"/>
      <c r="J711"/>
      <c r="K711"/>
      <c r="L711"/>
      <c r="M711"/>
    </row>
    <row r="712" spans="1:13" ht="15" customHeight="1">
      <c r="A712" s="1"/>
      <c r="B712" s="366"/>
      <c r="C712" s="2"/>
      <c r="D712" s="3"/>
      <c r="E712" s="4"/>
      <c r="F712"/>
      <c r="G712" s="242"/>
      <c r="H712" s="242"/>
      <c r="I712"/>
      <c r="J712"/>
      <c r="K712"/>
      <c r="L712"/>
      <c r="M712"/>
    </row>
    <row r="713" spans="1:13" ht="15" customHeight="1">
      <c r="A713" s="1"/>
      <c r="B713" s="366"/>
      <c r="C713" s="2"/>
      <c r="D713" s="3"/>
      <c r="E713" s="4"/>
      <c r="F713"/>
      <c r="G713" s="242"/>
      <c r="H713" s="242"/>
      <c r="I713"/>
      <c r="J713"/>
      <c r="K713"/>
      <c r="L713"/>
      <c r="M713"/>
    </row>
    <row r="714" spans="1:13" ht="15" customHeight="1">
      <c r="A714" s="1"/>
      <c r="B714" s="366"/>
      <c r="C714" s="2"/>
      <c r="D714" s="3"/>
      <c r="E714" s="4"/>
      <c r="F714"/>
      <c r="G714" s="242"/>
      <c r="H714" s="242"/>
      <c r="I714"/>
      <c r="J714"/>
      <c r="K714"/>
      <c r="L714"/>
      <c r="M714"/>
    </row>
    <row r="715" spans="1:13" ht="15" customHeight="1">
      <c r="A715" s="1"/>
      <c r="B715" s="366"/>
      <c r="C715" s="2"/>
      <c r="D715" s="3"/>
      <c r="E715" s="4"/>
      <c r="F715"/>
      <c r="G715" s="242"/>
      <c r="H715" s="242"/>
      <c r="I715"/>
      <c r="J715"/>
      <c r="K715"/>
      <c r="L715"/>
      <c r="M715"/>
    </row>
    <row r="716" spans="1:13" ht="15" customHeight="1">
      <c r="A716" s="1"/>
      <c r="B716" s="366"/>
      <c r="C716" s="2"/>
      <c r="D716" s="3"/>
      <c r="E716" s="4"/>
      <c r="F716"/>
      <c r="G716" s="242"/>
      <c r="H716" s="242"/>
      <c r="I716"/>
      <c r="J716"/>
      <c r="K716"/>
      <c r="L716"/>
      <c r="M716"/>
    </row>
    <row r="717" spans="1:13" ht="15" customHeight="1">
      <c r="A717" s="1"/>
      <c r="B717" s="366"/>
      <c r="C717" s="2"/>
      <c r="D717" s="3"/>
      <c r="E717" s="4"/>
      <c r="F717"/>
      <c r="G717" s="242"/>
      <c r="H717" s="242"/>
      <c r="I717"/>
      <c r="J717"/>
      <c r="K717"/>
      <c r="L717"/>
      <c r="M717"/>
    </row>
    <row r="718" spans="1:13" ht="15" customHeight="1">
      <c r="A718" s="1"/>
      <c r="B718" s="366"/>
      <c r="C718" s="2"/>
      <c r="D718" s="3"/>
      <c r="E718" s="4"/>
      <c r="F718"/>
      <c r="G718" s="242"/>
      <c r="H718" s="242"/>
      <c r="I718"/>
      <c r="J718"/>
      <c r="K718"/>
      <c r="L718"/>
      <c r="M718"/>
    </row>
    <row r="719" spans="1:13" ht="15" customHeight="1">
      <c r="A719" s="1"/>
      <c r="B719" s="366"/>
      <c r="C719" s="2"/>
      <c r="D719" s="3"/>
      <c r="E719" s="4"/>
      <c r="F719"/>
      <c r="G719" s="242"/>
      <c r="H719" s="242"/>
      <c r="I719"/>
      <c r="J719"/>
      <c r="K719"/>
      <c r="L719"/>
      <c r="M719"/>
    </row>
    <row r="720" spans="1:13" ht="15" customHeight="1">
      <c r="A720" s="1"/>
      <c r="B720" s="366"/>
      <c r="C720" s="2"/>
      <c r="D720" s="3"/>
      <c r="E720" s="4"/>
      <c r="F720"/>
      <c r="G720" s="242"/>
      <c r="H720" s="242"/>
      <c r="I720"/>
      <c r="J720"/>
      <c r="K720"/>
      <c r="L720"/>
      <c r="M720"/>
    </row>
    <row r="721" spans="1:13" ht="15" customHeight="1">
      <c r="A721" s="1"/>
      <c r="B721" s="366"/>
      <c r="C721" s="2"/>
      <c r="D721" s="3"/>
      <c r="E721" s="4"/>
      <c r="F721"/>
      <c r="G721" s="242"/>
      <c r="H721" s="242"/>
      <c r="I721"/>
      <c r="J721"/>
      <c r="K721"/>
      <c r="L721"/>
      <c r="M721"/>
    </row>
    <row r="722" spans="1:13" ht="15" customHeight="1">
      <c r="A722" s="1"/>
      <c r="B722" s="366"/>
      <c r="C722" s="2"/>
      <c r="D722" s="3"/>
      <c r="E722" s="4"/>
      <c r="F722"/>
      <c r="G722" s="242"/>
      <c r="H722" s="242"/>
      <c r="I722"/>
      <c r="J722"/>
      <c r="K722"/>
      <c r="L722"/>
      <c r="M722"/>
    </row>
    <row r="723" spans="1:13" ht="15" customHeight="1">
      <c r="A723" s="1"/>
      <c r="B723" s="366"/>
      <c r="C723" s="2"/>
      <c r="D723" s="3"/>
      <c r="E723" s="4"/>
      <c r="F723"/>
      <c r="G723" s="242"/>
      <c r="H723" s="242"/>
      <c r="I723"/>
      <c r="J723"/>
      <c r="K723"/>
      <c r="L723"/>
      <c r="M723"/>
    </row>
    <row r="724" spans="1:13" ht="15" customHeight="1">
      <c r="A724" s="1"/>
      <c r="B724" s="366"/>
      <c r="C724" s="2"/>
      <c r="D724" s="3"/>
      <c r="E724" s="4"/>
      <c r="F724"/>
      <c r="G724" s="242"/>
      <c r="H724" s="242"/>
      <c r="I724"/>
      <c r="J724"/>
      <c r="K724"/>
      <c r="L724"/>
      <c r="M724"/>
    </row>
    <row r="725" spans="1:13" ht="15" customHeight="1">
      <c r="A725" s="1"/>
      <c r="B725" s="366"/>
      <c r="C725" s="2"/>
      <c r="D725" s="3"/>
      <c r="E725" s="4"/>
      <c r="F725"/>
      <c r="G725" s="242"/>
      <c r="H725" s="242"/>
      <c r="I725"/>
      <c r="J725"/>
      <c r="K725"/>
      <c r="L725"/>
      <c r="M725"/>
    </row>
    <row r="726" spans="1:13" ht="15" customHeight="1">
      <c r="A726" s="1"/>
      <c r="B726" s="366"/>
      <c r="C726" s="2"/>
      <c r="D726" s="3"/>
      <c r="E726" s="4"/>
      <c r="F726"/>
      <c r="G726" s="242"/>
      <c r="H726" s="242"/>
      <c r="I726"/>
      <c r="J726"/>
      <c r="K726"/>
      <c r="L726"/>
      <c r="M726"/>
    </row>
    <row r="727" spans="1:13" ht="15" customHeight="1">
      <c r="A727" s="1"/>
      <c r="B727" s="366"/>
      <c r="C727" s="2"/>
      <c r="D727" s="3"/>
      <c r="E727"/>
      <c r="F727"/>
      <c r="G727" s="242"/>
      <c r="H727" s="242"/>
      <c r="I727"/>
      <c r="J727"/>
      <c r="K727"/>
      <c r="L727"/>
      <c r="M727"/>
    </row>
    <row r="728" spans="1:13" ht="15" customHeight="1">
      <c r="A728" s="1"/>
      <c r="B728" s="366"/>
      <c r="C728" s="2"/>
      <c r="D728" s="3"/>
      <c r="E728"/>
      <c r="F728"/>
      <c r="G728" s="242"/>
      <c r="H728" s="242"/>
      <c r="I728"/>
      <c r="J728"/>
      <c r="K728"/>
      <c r="L728"/>
      <c r="M728"/>
    </row>
    <row r="729" spans="1:13" ht="15" customHeight="1">
      <c r="A729" s="1"/>
      <c r="B729" s="366"/>
      <c r="C729" s="2"/>
      <c r="D729" s="3"/>
      <c r="E729"/>
      <c r="F729"/>
      <c r="G729" s="242"/>
      <c r="H729" s="242"/>
      <c r="I729"/>
      <c r="J729"/>
      <c r="K729"/>
      <c r="L729"/>
      <c r="M729"/>
    </row>
    <row r="730" spans="1:13" ht="15" customHeight="1">
      <c r="A730" s="1"/>
      <c r="B730" s="366"/>
      <c r="C730" s="2"/>
      <c r="D730" s="3"/>
      <c r="E730"/>
      <c r="F730"/>
      <c r="G730" s="242"/>
      <c r="H730" s="242"/>
      <c r="I730"/>
      <c r="J730"/>
      <c r="K730"/>
      <c r="L730"/>
      <c r="M730"/>
    </row>
    <row r="731" spans="1:13" ht="15" customHeight="1">
      <c r="A731" s="1"/>
      <c r="B731" s="366"/>
      <c r="C731" s="2"/>
      <c r="D731" s="3"/>
      <c r="E731"/>
      <c r="F731"/>
      <c r="G731" s="242"/>
      <c r="H731" s="242"/>
      <c r="I731"/>
      <c r="J731"/>
      <c r="K731"/>
      <c r="L731"/>
      <c r="M731"/>
    </row>
    <row r="732" spans="1:13" ht="15" customHeight="1">
      <c r="A732" s="1"/>
      <c r="B732" s="366"/>
      <c r="C732" s="2"/>
      <c r="D732" s="3"/>
      <c r="E732"/>
      <c r="F732"/>
      <c r="G732" s="242"/>
      <c r="H732" s="242"/>
      <c r="I732"/>
      <c r="J732"/>
      <c r="K732"/>
      <c r="L732"/>
      <c r="M732"/>
    </row>
    <row r="733" spans="1:13" ht="15" customHeight="1">
      <c r="A733" s="1"/>
      <c r="B733" s="366"/>
      <c r="C733" s="2"/>
      <c r="D733" s="3"/>
      <c r="E733"/>
      <c r="F733"/>
      <c r="G733" s="242"/>
      <c r="H733" s="242"/>
      <c r="I733"/>
      <c r="J733"/>
      <c r="K733"/>
      <c r="L733"/>
      <c r="M733"/>
    </row>
    <row r="734" spans="1:13" ht="15" customHeight="1">
      <c r="A734" s="1"/>
      <c r="B734" s="366"/>
      <c r="C734" s="2"/>
      <c r="D734" s="3"/>
      <c r="E734"/>
      <c r="F734"/>
      <c r="G734" s="242"/>
      <c r="H734" s="242"/>
      <c r="I734"/>
      <c r="J734"/>
      <c r="K734"/>
      <c r="L734"/>
      <c r="M734"/>
    </row>
    <row r="735" spans="1:13" ht="15" customHeight="1">
      <c r="A735" s="1"/>
      <c r="B735" s="366"/>
      <c r="C735" s="2"/>
      <c r="D735" s="3"/>
      <c r="E735"/>
      <c r="F735"/>
      <c r="G735" s="242"/>
      <c r="H735" s="242"/>
      <c r="I735"/>
      <c r="J735"/>
      <c r="K735"/>
      <c r="L735"/>
      <c r="M735"/>
    </row>
    <row r="736" spans="1:13" ht="15" customHeight="1">
      <c r="A736" s="1"/>
      <c r="B736" s="366"/>
      <c r="C736" s="2"/>
      <c r="D736" s="3"/>
      <c r="E736"/>
      <c r="F736"/>
      <c r="G736" s="242"/>
      <c r="H736" s="242"/>
      <c r="I736"/>
      <c r="J736"/>
      <c r="K736"/>
      <c r="L736"/>
      <c r="M736"/>
    </row>
    <row r="737" spans="1:13" ht="15" customHeight="1">
      <c r="A737" s="1"/>
      <c r="B737" s="366"/>
      <c r="C737" s="2"/>
      <c r="D737" s="3"/>
      <c r="E737"/>
      <c r="F737"/>
      <c r="G737" s="242"/>
      <c r="H737" s="242"/>
      <c r="I737"/>
      <c r="J737"/>
      <c r="K737"/>
      <c r="L737"/>
      <c r="M737"/>
    </row>
    <row r="738" spans="1:13" ht="15" customHeight="1">
      <c r="A738" s="1"/>
      <c r="B738" s="366"/>
      <c r="C738" s="2"/>
      <c r="D738" s="3"/>
      <c r="E738"/>
      <c r="F738"/>
      <c r="G738" s="242"/>
      <c r="H738" s="242"/>
      <c r="I738"/>
      <c r="J738"/>
      <c r="K738"/>
      <c r="L738"/>
      <c r="M738"/>
    </row>
    <row r="739" spans="1:13" ht="15" customHeight="1">
      <c r="A739" s="1"/>
      <c r="B739" s="366"/>
      <c r="C739" s="2"/>
      <c r="D739" s="3"/>
      <c r="E739"/>
      <c r="F739"/>
      <c r="G739" s="242"/>
      <c r="H739" s="242"/>
      <c r="I739"/>
      <c r="J739"/>
      <c r="K739"/>
      <c r="L739"/>
      <c r="M739"/>
    </row>
    <row r="740" spans="1:13" ht="15" customHeight="1">
      <c r="A740" s="1"/>
      <c r="B740" s="366"/>
      <c r="C740" s="2"/>
      <c r="D740" s="3"/>
      <c r="E740"/>
      <c r="F740"/>
      <c r="G740" s="242"/>
      <c r="H740" s="242"/>
      <c r="I740"/>
      <c r="J740"/>
      <c r="K740"/>
      <c r="L740"/>
      <c r="M740"/>
    </row>
    <row r="741" spans="1:13" ht="15" customHeight="1">
      <c r="A741" s="1"/>
      <c r="B741" s="366"/>
      <c r="C741" s="2"/>
      <c r="D741" s="3"/>
      <c r="E741"/>
      <c r="F741"/>
      <c r="G741" s="242"/>
      <c r="H741" s="242"/>
      <c r="I741"/>
      <c r="J741"/>
      <c r="K741"/>
      <c r="L741"/>
      <c r="M741"/>
    </row>
    <row r="742" spans="1:13" ht="15" customHeight="1">
      <c r="A742" s="1"/>
      <c r="B742" s="366"/>
      <c r="C742" s="2"/>
      <c r="D742" s="3"/>
      <c r="E742"/>
      <c r="F742"/>
      <c r="G742" s="242"/>
      <c r="H742" s="242"/>
      <c r="I742"/>
      <c r="J742"/>
      <c r="K742"/>
      <c r="L742"/>
      <c r="M742"/>
    </row>
    <row r="743" spans="1:13" ht="15" customHeight="1">
      <c r="A743" s="1"/>
      <c r="B743" s="366"/>
      <c r="C743" s="2"/>
      <c r="D743" s="3"/>
      <c r="E743"/>
      <c r="F743"/>
      <c r="G743" s="242"/>
      <c r="H743" s="242"/>
      <c r="I743"/>
      <c r="J743"/>
      <c r="K743"/>
      <c r="L743"/>
      <c r="M743"/>
    </row>
    <row r="744" spans="1:13" ht="15" customHeight="1">
      <c r="A744" s="1"/>
      <c r="B744" s="366"/>
      <c r="C744" s="2"/>
      <c r="D744" s="3"/>
      <c r="E744"/>
      <c r="F744"/>
      <c r="G744" s="242"/>
      <c r="H744" s="242"/>
      <c r="I744"/>
      <c r="J744"/>
      <c r="K744"/>
      <c r="L744"/>
      <c r="M744"/>
    </row>
    <row r="745" spans="1:13" ht="15" customHeight="1">
      <c r="A745" s="1"/>
      <c r="B745" s="366"/>
      <c r="C745" s="2"/>
      <c r="D745" s="3"/>
      <c r="E745"/>
      <c r="F745"/>
      <c r="G745" s="242"/>
      <c r="H745" s="242"/>
      <c r="I745"/>
      <c r="J745"/>
      <c r="K745"/>
      <c r="L745"/>
      <c r="M745"/>
    </row>
    <row r="746" spans="1:13" ht="15" customHeight="1">
      <c r="A746" s="1"/>
      <c r="B746" s="366"/>
      <c r="C746" s="2"/>
      <c r="D746" s="3"/>
      <c r="E746"/>
      <c r="F746"/>
      <c r="G746" s="242"/>
      <c r="H746" s="242"/>
      <c r="I746"/>
      <c r="J746"/>
      <c r="K746"/>
      <c r="L746"/>
      <c r="M746"/>
    </row>
    <row r="747" spans="1:13" ht="15" customHeight="1">
      <c r="A747" s="1"/>
      <c r="B747" s="366"/>
      <c r="C747" s="2"/>
      <c r="D747" s="3"/>
      <c r="E747"/>
      <c r="F747"/>
      <c r="G747" s="242"/>
      <c r="H747" s="242"/>
      <c r="I747"/>
      <c r="J747"/>
      <c r="K747"/>
      <c r="L747"/>
      <c r="M747"/>
    </row>
    <row r="748" spans="1:13" ht="15" customHeight="1">
      <c r="A748" s="1"/>
      <c r="B748" s="366"/>
      <c r="C748" s="2"/>
      <c r="D748" s="3"/>
      <c r="E748"/>
      <c r="F748"/>
      <c r="G748" s="242"/>
      <c r="H748" s="242"/>
      <c r="I748"/>
      <c r="J748"/>
      <c r="K748"/>
      <c r="L748"/>
      <c r="M748"/>
    </row>
    <row r="749" spans="1:13" ht="15" customHeight="1">
      <c r="A749" s="1"/>
      <c r="B749" s="366"/>
      <c r="C749" s="2"/>
      <c r="D749" s="3"/>
      <c r="E749"/>
      <c r="F749"/>
      <c r="G749" s="242"/>
      <c r="H749" s="242"/>
      <c r="I749"/>
      <c r="J749"/>
      <c r="K749"/>
      <c r="L749"/>
      <c r="M749"/>
    </row>
    <row r="750" spans="1:13" ht="15" customHeight="1">
      <c r="A750" s="1"/>
      <c r="B750" s="366"/>
      <c r="C750" s="2"/>
      <c r="D750" s="3"/>
      <c r="E750"/>
      <c r="F750"/>
      <c r="G750" s="242"/>
      <c r="H750" s="242"/>
      <c r="I750"/>
      <c r="J750"/>
      <c r="K750"/>
      <c r="L750"/>
      <c r="M750"/>
    </row>
    <row r="751" spans="1:13" ht="15" customHeight="1">
      <c r="A751" s="1"/>
      <c r="B751" s="366"/>
      <c r="C751" s="2"/>
      <c r="D751" s="3"/>
      <c r="E751"/>
      <c r="F751"/>
      <c r="G751" s="242"/>
      <c r="H751" s="242"/>
      <c r="I751"/>
      <c r="J751"/>
      <c r="K751"/>
      <c r="L751"/>
      <c r="M751"/>
    </row>
    <row r="752" spans="1:13" ht="15" customHeight="1">
      <c r="A752" s="1"/>
      <c r="B752" s="366"/>
      <c r="C752" s="2"/>
      <c r="D752" s="3"/>
      <c r="E752"/>
      <c r="F752"/>
      <c r="G752" s="242"/>
      <c r="H752" s="242"/>
      <c r="I752"/>
      <c r="J752"/>
      <c r="K752"/>
      <c r="L752"/>
      <c r="M752"/>
    </row>
    <row r="753" spans="1:13" ht="15" customHeight="1">
      <c r="A753" s="1"/>
      <c r="B753" s="366"/>
      <c r="C753" s="2"/>
      <c r="D753" s="3"/>
      <c r="E753"/>
      <c r="F753"/>
      <c r="G753" s="242"/>
      <c r="H753" s="242"/>
      <c r="I753"/>
      <c r="J753"/>
      <c r="K753"/>
      <c r="L753"/>
      <c r="M753"/>
    </row>
    <row r="754" spans="1:13" ht="15" customHeight="1">
      <c r="A754" s="1"/>
      <c r="B754" s="366"/>
      <c r="C754" s="2"/>
      <c r="D754" s="3"/>
      <c r="E754"/>
      <c r="F754"/>
      <c r="G754" s="242"/>
      <c r="H754" s="242"/>
      <c r="I754"/>
      <c r="J754"/>
      <c r="K754"/>
      <c r="L754"/>
      <c r="M754"/>
    </row>
    <row r="755" spans="1:13" ht="15" customHeight="1">
      <c r="A755" s="1"/>
      <c r="B755" s="366"/>
      <c r="C755" s="2"/>
      <c r="D755" s="3"/>
      <c r="E755"/>
      <c r="F755"/>
      <c r="G755" s="242"/>
      <c r="H755" s="242"/>
      <c r="I755"/>
      <c r="J755"/>
      <c r="K755"/>
      <c r="L755"/>
      <c r="M755"/>
    </row>
    <row r="756" spans="1:13" ht="15" customHeight="1">
      <c r="A756" s="1"/>
      <c r="B756" s="366"/>
      <c r="C756" s="2"/>
      <c r="D756" s="3"/>
      <c r="E756"/>
      <c r="F756"/>
      <c r="G756" s="242"/>
      <c r="H756" s="242"/>
      <c r="I756"/>
      <c r="J756"/>
      <c r="K756"/>
      <c r="L756"/>
      <c r="M756"/>
    </row>
    <row r="757" spans="1:13" ht="15" customHeight="1">
      <c r="A757" s="1"/>
      <c r="B757" s="366"/>
      <c r="C757" s="2"/>
      <c r="D757" s="3"/>
      <c r="E757"/>
      <c r="F757"/>
      <c r="G757" s="242"/>
      <c r="H757" s="242"/>
      <c r="I757"/>
      <c r="J757"/>
      <c r="K757"/>
      <c r="L757"/>
      <c r="M757"/>
    </row>
    <row r="758" spans="1:13" ht="15" customHeight="1">
      <c r="A758" s="1"/>
      <c r="B758" s="366"/>
      <c r="C758" s="2"/>
      <c r="D758" s="3"/>
      <c r="E758"/>
      <c r="F758"/>
      <c r="G758" s="242"/>
      <c r="H758" s="242"/>
      <c r="I758"/>
      <c r="J758"/>
      <c r="K758"/>
      <c r="L758"/>
      <c r="M758"/>
    </row>
    <row r="759" spans="1:13" ht="15" customHeight="1">
      <c r="A759" s="1"/>
      <c r="B759" s="366"/>
      <c r="C759" s="2"/>
      <c r="D759" s="3"/>
      <c r="E759"/>
      <c r="F759"/>
      <c r="G759" s="242"/>
      <c r="H759" s="242"/>
      <c r="I759"/>
      <c r="J759"/>
      <c r="K759"/>
      <c r="L759"/>
      <c r="M759"/>
    </row>
    <row r="760" spans="1:13" ht="15" customHeight="1">
      <c r="A760" s="1"/>
      <c r="B760" s="366"/>
      <c r="C760" s="2"/>
      <c r="D760" s="3"/>
      <c r="E760"/>
      <c r="F760"/>
      <c r="G760" s="242"/>
      <c r="H760" s="242"/>
      <c r="I760"/>
      <c r="J760"/>
      <c r="K760"/>
      <c r="L760"/>
      <c r="M760"/>
    </row>
    <row r="761" spans="1:13" ht="15" customHeight="1">
      <c r="A761" s="1"/>
      <c r="B761" s="366"/>
      <c r="C761" s="2"/>
      <c r="D761" s="3"/>
      <c r="E761"/>
      <c r="F761"/>
      <c r="G761" s="242"/>
      <c r="H761" s="242"/>
      <c r="I761"/>
      <c r="J761"/>
      <c r="K761"/>
      <c r="L761"/>
      <c r="M761"/>
    </row>
    <row r="762" spans="1:13" ht="15" customHeight="1">
      <c r="A762" s="1"/>
      <c r="B762" s="366"/>
      <c r="C762" s="2"/>
      <c r="D762" s="3"/>
      <c r="E762"/>
      <c r="F762"/>
      <c r="G762" s="242"/>
      <c r="H762" s="242"/>
      <c r="I762"/>
      <c r="J762"/>
      <c r="K762"/>
      <c r="L762"/>
      <c r="M762"/>
    </row>
    <row r="763" spans="1:13" ht="15" customHeight="1">
      <c r="A763" s="1"/>
      <c r="B763" s="366"/>
      <c r="C763" s="2"/>
      <c r="D763" s="3"/>
      <c r="E763"/>
      <c r="F763"/>
      <c r="G763" s="242"/>
      <c r="H763" s="242"/>
      <c r="I763"/>
      <c r="J763"/>
      <c r="K763"/>
      <c r="L763"/>
      <c r="M763"/>
    </row>
    <row r="764" spans="1:13" ht="15" customHeight="1">
      <c r="A764" s="1"/>
      <c r="B764" s="366"/>
      <c r="C764" s="2"/>
      <c r="D764" s="3"/>
      <c r="E764"/>
      <c r="F764"/>
      <c r="G764" s="242"/>
      <c r="H764" s="242"/>
      <c r="I764"/>
      <c r="J764"/>
      <c r="K764"/>
      <c r="L764"/>
      <c r="M764"/>
    </row>
    <row r="765" spans="1:13" ht="15" customHeight="1">
      <c r="A765" s="1"/>
      <c r="B765" s="366"/>
      <c r="C765" s="2"/>
      <c r="D765" s="3"/>
      <c r="E765"/>
      <c r="F765"/>
      <c r="G765" s="242"/>
      <c r="H765" s="242"/>
      <c r="I765"/>
      <c r="J765"/>
      <c r="K765"/>
      <c r="L765"/>
      <c r="M765"/>
    </row>
    <row r="766" spans="1:13" ht="15" customHeight="1">
      <c r="A766" s="1"/>
      <c r="B766" s="366"/>
      <c r="C766" s="2"/>
      <c r="D766" s="3"/>
      <c r="E766"/>
      <c r="F766"/>
      <c r="G766" s="242"/>
      <c r="H766" s="242"/>
      <c r="I766"/>
      <c r="J766"/>
      <c r="K766"/>
      <c r="L766"/>
      <c r="M766"/>
    </row>
    <row r="767" spans="1:13" ht="15" customHeight="1">
      <c r="A767" s="1"/>
      <c r="B767" s="366"/>
      <c r="C767" s="2"/>
      <c r="D767" s="3"/>
      <c r="E767"/>
      <c r="F767"/>
      <c r="G767" s="242"/>
      <c r="H767" s="242"/>
      <c r="I767"/>
      <c r="J767"/>
      <c r="K767"/>
      <c r="L767"/>
      <c r="M767"/>
    </row>
    <row r="768" spans="1:13" ht="15" customHeight="1">
      <c r="A768" s="1"/>
      <c r="B768" s="366"/>
      <c r="C768" s="2"/>
      <c r="D768" s="3"/>
      <c r="E768"/>
      <c r="F768"/>
      <c r="G768" s="242"/>
      <c r="H768" s="242"/>
      <c r="I768"/>
      <c r="J768"/>
      <c r="K768"/>
      <c r="L768"/>
      <c r="M768"/>
    </row>
    <row r="769" spans="1:13" ht="15" customHeight="1">
      <c r="A769" s="1"/>
      <c r="B769" s="366"/>
      <c r="C769" s="2"/>
      <c r="D769" s="3"/>
      <c r="E769"/>
      <c r="F769"/>
      <c r="G769" s="242"/>
      <c r="H769" s="242"/>
      <c r="I769"/>
      <c r="J769"/>
      <c r="K769"/>
      <c r="L769"/>
      <c r="M769"/>
    </row>
    <row r="770" spans="1:13" ht="15" customHeight="1">
      <c r="A770" s="1"/>
      <c r="B770" s="366"/>
      <c r="C770" s="2"/>
      <c r="D770" s="3"/>
      <c r="E770"/>
      <c r="F770"/>
      <c r="G770" s="242"/>
      <c r="H770" s="242"/>
      <c r="I770"/>
      <c r="J770"/>
      <c r="K770"/>
      <c r="L770"/>
      <c r="M770"/>
    </row>
    <row r="771" spans="1:13" ht="15" customHeight="1">
      <c r="A771" s="1"/>
      <c r="B771" s="366"/>
      <c r="C771" s="2"/>
      <c r="D771" s="3"/>
      <c r="E771"/>
      <c r="F771"/>
      <c r="G771" s="242"/>
      <c r="H771" s="242"/>
      <c r="I771"/>
      <c r="J771"/>
      <c r="K771"/>
      <c r="L771"/>
      <c r="M771"/>
    </row>
    <row r="772" spans="1:13" ht="15" customHeight="1">
      <c r="A772" s="1"/>
      <c r="B772" s="366"/>
      <c r="C772" s="2"/>
      <c r="D772" s="3"/>
      <c r="E772"/>
      <c r="F772"/>
      <c r="G772" s="242"/>
      <c r="H772" s="242"/>
      <c r="I772"/>
      <c r="J772"/>
      <c r="K772"/>
      <c r="L772"/>
      <c r="M772"/>
    </row>
    <row r="773" spans="1:13" ht="15" customHeight="1">
      <c r="A773" s="1"/>
      <c r="B773" s="366"/>
      <c r="C773" s="2"/>
      <c r="D773" s="3"/>
      <c r="E773"/>
      <c r="F773"/>
      <c r="G773" s="242"/>
      <c r="H773" s="242"/>
      <c r="I773"/>
      <c r="J773"/>
      <c r="K773"/>
      <c r="L773"/>
      <c r="M773"/>
    </row>
    <row r="774" spans="1:13" ht="15" customHeight="1">
      <c r="A774" s="1"/>
      <c r="B774" s="366"/>
      <c r="C774" s="2"/>
      <c r="D774" s="3"/>
      <c r="E774"/>
      <c r="F774"/>
      <c r="G774" s="242"/>
      <c r="H774" s="242"/>
      <c r="I774"/>
      <c r="J774"/>
      <c r="K774"/>
      <c r="L774"/>
      <c r="M774"/>
    </row>
    <row r="775" spans="1:13" ht="15" customHeight="1">
      <c r="A775" s="1"/>
      <c r="B775" s="366"/>
      <c r="C775" s="2"/>
      <c r="D775" s="3"/>
      <c r="E775"/>
      <c r="F775"/>
      <c r="G775" s="242"/>
      <c r="H775" s="242"/>
      <c r="I775"/>
      <c r="J775"/>
      <c r="K775"/>
      <c r="L775"/>
      <c r="M775"/>
    </row>
    <row r="776" spans="1:13" ht="15" customHeight="1">
      <c r="A776" s="1"/>
      <c r="B776" s="366"/>
      <c r="C776" s="2"/>
      <c r="D776" s="3"/>
      <c r="E776"/>
      <c r="F776"/>
      <c r="G776" s="242"/>
      <c r="H776" s="242"/>
      <c r="I776"/>
      <c r="J776"/>
      <c r="K776"/>
      <c r="L776"/>
      <c r="M776"/>
    </row>
    <row r="777" spans="1:13" ht="15" customHeight="1">
      <c r="A777" s="1"/>
      <c r="B777" s="366"/>
      <c r="C777" s="2"/>
      <c r="D777" s="3"/>
      <c r="E777"/>
      <c r="F777"/>
      <c r="G777" s="242"/>
      <c r="H777" s="242"/>
      <c r="I777"/>
      <c r="J777"/>
      <c r="K777"/>
      <c r="L777"/>
      <c r="M777"/>
    </row>
    <row r="778" spans="1:13" ht="15" customHeight="1">
      <c r="A778" s="1"/>
      <c r="B778" s="366"/>
      <c r="C778" s="2"/>
      <c r="D778" s="3"/>
      <c r="E778"/>
      <c r="F778"/>
      <c r="G778" s="242"/>
      <c r="H778" s="242"/>
      <c r="I778"/>
      <c r="J778"/>
      <c r="K778"/>
      <c r="L778"/>
      <c r="M778"/>
    </row>
    <row r="779" spans="1:13" ht="15" customHeight="1">
      <c r="A779" s="1"/>
      <c r="B779" s="366"/>
      <c r="C779" s="2"/>
      <c r="D779" s="3"/>
      <c r="E779"/>
      <c r="F779"/>
      <c r="G779" s="242"/>
      <c r="H779" s="242"/>
      <c r="I779"/>
      <c r="J779"/>
      <c r="K779"/>
      <c r="L779"/>
      <c r="M779"/>
    </row>
    <row r="780" spans="1:13" ht="15" customHeight="1">
      <c r="A780" s="1"/>
      <c r="B780" s="366"/>
      <c r="C780" s="2"/>
      <c r="D780" s="3"/>
      <c r="E780"/>
      <c r="F780"/>
      <c r="G780" s="242"/>
      <c r="H780" s="242"/>
      <c r="I780"/>
      <c r="J780"/>
      <c r="K780"/>
      <c r="L780"/>
      <c r="M780"/>
    </row>
    <row r="781" spans="1:13" ht="15" customHeight="1">
      <c r="A781" s="1"/>
      <c r="B781" s="366"/>
      <c r="C781" s="2"/>
      <c r="D781" s="3"/>
      <c r="E781"/>
      <c r="F781"/>
      <c r="G781" s="242"/>
      <c r="H781" s="242"/>
      <c r="I781"/>
      <c r="J781"/>
      <c r="K781"/>
      <c r="L781"/>
      <c r="M781"/>
    </row>
    <row r="782" spans="1:13" ht="15" customHeight="1">
      <c r="A782" s="1"/>
      <c r="B782" s="366"/>
      <c r="C782" s="2"/>
      <c r="D782" s="3"/>
      <c r="E782"/>
      <c r="F782"/>
      <c r="G782" s="242"/>
      <c r="H782" s="242"/>
      <c r="I782"/>
      <c r="J782"/>
      <c r="K782"/>
      <c r="L782"/>
      <c r="M782"/>
    </row>
    <row r="783" spans="1:13" ht="15" customHeight="1">
      <c r="A783" s="1"/>
      <c r="B783" s="366"/>
      <c r="C783" s="2"/>
      <c r="D783" s="3"/>
      <c r="E783"/>
      <c r="F783"/>
      <c r="G783" s="242"/>
      <c r="H783" s="242"/>
      <c r="I783"/>
      <c r="J783"/>
      <c r="K783"/>
      <c r="L783"/>
      <c r="M783"/>
    </row>
    <row r="784" spans="1:13" ht="15" customHeight="1">
      <c r="A784" s="1"/>
      <c r="B784" s="366"/>
      <c r="C784" s="2"/>
      <c r="D784" s="3"/>
      <c r="E784"/>
      <c r="F784"/>
      <c r="G784" s="242"/>
      <c r="H784" s="242"/>
      <c r="I784"/>
      <c r="J784"/>
      <c r="K784"/>
      <c r="L784"/>
      <c r="M784"/>
    </row>
    <row r="785" spans="1:13" ht="15" customHeight="1">
      <c r="A785" s="1"/>
      <c r="B785" s="366"/>
      <c r="C785" s="2"/>
      <c r="D785" s="3"/>
      <c r="E785"/>
      <c r="F785"/>
      <c r="G785" s="242"/>
      <c r="H785" s="242"/>
      <c r="I785"/>
      <c r="J785"/>
      <c r="K785"/>
      <c r="L785"/>
      <c r="M785"/>
    </row>
    <row r="786" spans="1:13" ht="15" customHeight="1">
      <c r="A786" s="1"/>
      <c r="B786" s="366"/>
      <c r="C786" s="2"/>
      <c r="D786" s="3"/>
      <c r="E786"/>
      <c r="F786"/>
      <c r="G786" s="242"/>
      <c r="H786" s="242"/>
      <c r="I786"/>
      <c r="J786"/>
      <c r="K786"/>
      <c r="L786"/>
      <c r="M786"/>
    </row>
    <row r="787" spans="1:13" ht="15" customHeight="1">
      <c r="A787" s="1"/>
      <c r="B787" s="366"/>
      <c r="C787" s="2"/>
      <c r="D787" s="3"/>
      <c r="E787"/>
      <c r="F787"/>
      <c r="G787" s="242"/>
      <c r="H787" s="242"/>
      <c r="I787"/>
      <c r="J787"/>
      <c r="K787"/>
      <c r="L787"/>
      <c r="M787"/>
    </row>
    <row r="788" spans="1:13" ht="15" customHeight="1">
      <c r="A788" s="1"/>
      <c r="B788" s="366"/>
      <c r="C788" s="2"/>
      <c r="D788" s="3"/>
      <c r="E788"/>
      <c r="F788"/>
      <c r="G788" s="242"/>
      <c r="H788" s="242"/>
      <c r="I788"/>
      <c r="J788"/>
      <c r="K788"/>
      <c r="L788"/>
      <c r="M788"/>
    </row>
    <row r="789" spans="1:13" ht="15" customHeight="1">
      <c r="A789" s="1"/>
      <c r="B789" s="366"/>
      <c r="C789" s="2"/>
      <c r="D789" s="3"/>
      <c r="E789"/>
      <c r="F789"/>
      <c r="G789" s="242"/>
      <c r="H789" s="242"/>
      <c r="I789"/>
      <c r="J789"/>
      <c r="K789"/>
      <c r="L789"/>
      <c r="M789"/>
    </row>
    <row r="790" spans="1:13" ht="15" customHeight="1">
      <c r="A790" s="1"/>
      <c r="B790" s="366"/>
      <c r="C790" s="2"/>
      <c r="D790" s="3"/>
      <c r="E790"/>
      <c r="F790"/>
      <c r="G790" s="242"/>
      <c r="H790" s="242"/>
      <c r="I790"/>
      <c r="J790"/>
      <c r="K790"/>
      <c r="L790"/>
      <c r="M790"/>
    </row>
    <row r="791" spans="1:13" ht="15" customHeight="1">
      <c r="A791" s="1"/>
      <c r="B791" s="366"/>
      <c r="C791" s="2"/>
      <c r="D791" s="3"/>
      <c r="E791"/>
      <c r="F791"/>
      <c r="G791" s="242"/>
      <c r="H791" s="242"/>
      <c r="I791"/>
      <c r="J791"/>
      <c r="K791"/>
      <c r="L791"/>
      <c r="M791"/>
    </row>
    <row r="792" spans="1:13" ht="15" customHeight="1">
      <c r="A792" s="1"/>
      <c r="B792" s="366"/>
      <c r="C792" s="2"/>
      <c r="D792" s="3"/>
      <c r="E792"/>
      <c r="F792"/>
      <c r="G792" s="242"/>
      <c r="H792" s="242"/>
      <c r="I792"/>
      <c r="J792"/>
      <c r="K792"/>
      <c r="L792"/>
      <c r="M792"/>
    </row>
    <row r="793" spans="1:13" ht="15" customHeight="1">
      <c r="A793" s="1"/>
      <c r="B793" s="366"/>
      <c r="C793" s="2"/>
      <c r="D793" s="3"/>
      <c r="E793"/>
      <c r="F793"/>
      <c r="G793" s="242"/>
      <c r="H793" s="242"/>
      <c r="I793"/>
      <c r="J793"/>
      <c r="K793"/>
      <c r="L793"/>
      <c r="M793"/>
    </row>
    <row r="794" spans="1:13" ht="15" customHeight="1">
      <c r="A794" s="1"/>
      <c r="B794" s="366"/>
      <c r="C794" s="2"/>
      <c r="D794" s="3"/>
      <c r="E794"/>
      <c r="F794"/>
      <c r="G794" s="242"/>
      <c r="H794" s="242"/>
      <c r="I794"/>
      <c r="J794"/>
      <c r="K794"/>
      <c r="L794"/>
      <c r="M794"/>
    </row>
    <row r="795" spans="1:13" ht="15" customHeight="1">
      <c r="A795" s="1"/>
      <c r="B795" s="366"/>
      <c r="C795" s="2"/>
      <c r="D795" s="3"/>
      <c r="E795"/>
      <c r="F795"/>
      <c r="G795" s="242"/>
      <c r="H795" s="242"/>
      <c r="I795"/>
      <c r="J795"/>
      <c r="K795"/>
      <c r="L795"/>
      <c r="M795"/>
    </row>
    <row r="796" spans="1:13" ht="15" customHeight="1">
      <c r="A796" s="1"/>
      <c r="B796" s="366"/>
      <c r="C796" s="2"/>
      <c r="D796" s="3"/>
      <c r="E796"/>
      <c r="F796"/>
      <c r="G796" s="242"/>
      <c r="H796" s="242"/>
      <c r="I796"/>
      <c r="J796"/>
      <c r="K796"/>
      <c r="L796"/>
      <c r="M796"/>
    </row>
    <row r="797" spans="1:13" ht="15" customHeight="1">
      <c r="A797" s="1"/>
      <c r="B797" s="366"/>
      <c r="C797" s="2"/>
      <c r="D797" s="3"/>
      <c r="E797"/>
      <c r="F797"/>
      <c r="G797" s="242"/>
      <c r="H797" s="242"/>
      <c r="I797"/>
      <c r="J797"/>
      <c r="K797"/>
      <c r="L797"/>
      <c r="M797"/>
    </row>
    <row r="798" spans="1:13" ht="15" customHeight="1">
      <c r="A798" s="1"/>
      <c r="B798" s="366"/>
      <c r="C798" s="2"/>
      <c r="D798" s="3"/>
      <c r="E798"/>
      <c r="F798"/>
      <c r="G798" s="242"/>
      <c r="H798" s="242"/>
      <c r="I798"/>
      <c r="J798"/>
      <c r="K798"/>
      <c r="L798"/>
      <c r="M798"/>
    </row>
    <row r="799" spans="1:13" ht="15" customHeight="1">
      <c r="A799" s="1"/>
      <c r="B799" s="366"/>
      <c r="C799" s="2"/>
      <c r="D799" s="3"/>
      <c r="E799"/>
      <c r="F799"/>
      <c r="G799" s="242"/>
      <c r="H799" s="242"/>
      <c r="I799"/>
      <c r="J799"/>
      <c r="K799"/>
      <c r="L799"/>
      <c r="M799"/>
    </row>
    <row r="800" spans="1:13" ht="15" customHeight="1">
      <c r="A800" s="1"/>
      <c r="B800" s="366"/>
      <c r="C800" s="2"/>
      <c r="D800" s="3"/>
      <c r="E800"/>
      <c r="F800"/>
      <c r="G800" s="242"/>
      <c r="H800" s="242"/>
      <c r="I800"/>
      <c r="J800"/>
      <c r="K800"/>
      <c r="L800"/>
      <c r="M800"/>
    </row>
    <row r="801" spans="1:13" ht="15" customHeight="1">
      <c r="A801" s="1"/>
      <c r="B801" s="366"/>
      <c r="C801" s="2"/>
      <c r="D801" s="3"/>
      <c r="E801"/>
      <c r="F801"/>
      <c r="G801" s="242"/>
      <c r="H801" s="242"/>
      <c r="I801"/>
      <c r="J801"/>
      <c r="K801"/>
      <c r="L801"/>
      <c r="M801"/>
    </row>
    <row r="802" spans="1:13" ht="15" customHeight="1">
      <c r="A802" s="1"/>
      <c r="B802" s="366"/>
      <c r="C802" s="2"/>
      <c r="D802" s="3"/>
      <c r="E802"/>
      <c r="F802"/>
      <c r="G802" s="242"/>
      <c r="H802" s="242"/>
      <c r="I802"/>
      <c r="J802"/>
      <c r="K802"/>
      <c r="L802"/>
      <c r="M802"/>
    </row>
    <row r="803" spans="1:13" ht="15" customHeight="1">
      <c r="A803" s="1"/>
      <c r="B803" s="366"/>
      <c r="C803" s="2"/>
      <c r="D803" s="3"/>
      <c r="E803"/>
      <c r="F803"/>
      <c r="G803" s="242"/>
      <c r="H803" s="242"/>
      <c r="I803"/>
      <c r="J803"/>
      <c r="K803"/>
      <c r="L803"/>
      <c r="M803"/>
    </row>
    <row r="804" spans="1:13" ht="15" customHeight="1">
      <c r="A804" s="1"/>
      <c r="B804" s="366"/>
      <c r="C804" s="2"/>
      <c r="D804" s="3"/>
      <c r="E804"/>
      <c r="F804"/>
      <c r="G804" s="242"/>
      <c r="H804" s="242"/>
      <c r="I804"/>
      <c r="J804"/>
      <c r="K804"/>
      <c r="L804"/>
      <c r="M804"/>
    </row>
    <row r="805" spans="1:13" ht="15" customHeight="1">
      <c r="A805" s="1"/>
      <c r="B805" s="366"/>
      <c r="C805" s="2"/>
      <c r="D805" s="3"/>
      <c r="E805"/>
      <c r="F805"/>
      <c r="G805" s="242"/>
      <c r="H805" s="242"/>
      <c r="I805"/>
      <c r="J805"/>
      <c r="K805"/>
      <c r="L805"/>
      <c r="M805"/>
    </row>
    <row r="806" spans="1:13" ht="15" customHeight="1">
      <c r="A806" s="1"/>
      <c r="B806" s="366"/>
      <c r="C806" s="2"/>
      <c r="D806" s="3"/>
      <c r="E806"/>
      <c r="F806"/>
      <c r="G806" s="242"/>
      <c r="H806" s="242"/>
      <c r="I806"/>
      <c r="J806"/>
      <c r="K806"/>
      <c r="L806"/>
      <c r="M806"/>
    </row>
    <row r="807" spans="1:13" ht="15" customHeight="1">
      <c r="A807" s="1"/>
      <c r="B807" s="366"/>
      <c r="C807" s="2"/>
      <c r="D807" s="3"/>
      <c r="E807"/>
      <c r="F807"/>
      <c r="G807" s="242"/>
      <c r="H807" s="242"/>
      <c r="I807"/>
      <c r="J807"/>
      <c r="K807"/>
      <c r="L807"/>
      <c r="M807"/>
    </row>
    <row r="808" spans="1:13" ht="15" customHeight="1">
      <c r="A808" s="1"/>
      <c r="B808" s="366"/>
      <c r="C808" s="2"/>
      <c r="D808" s="3"/>
      <c r="E808"/>
      <c r="F808"/>
      <c r="G808" s="242"/>
      <c r="H808" s="242"/>
      <c r="I808"/>
      <c r="J808"/>
      <c r="K808"/>
      <c r="L808"/>
      <c r="M808"/>
    </row>
    <row r="809" spans="1:13" ht="15" customHeight="1">
      <c r="A809" s="1"/>
      <c r="B809" s="366"/>
      <c r="C809" s="2"/>
      <c r="D809" s="3"/>
      <c r="E809"/>
      <c r="F809"/>
      <c r="G809" s="242"/>
      <c r="H809" s="242"/>
      <c r="I809"/>
      <c r="J809"/>
      <c r="K809"/>
      <c r="L809"/>
      <c r="M809"/>
    </row>
    <row r="810" spans="1:13" ht="15" customHeight="1">
      <c r="A810" s="1"/>
      <c r="B810" s="366"/>
      <c r="C810" s="2"/>
      <c r="D810" s="3"/>
      <c r="E810"/>
      <c r="F810"/>
      <c r="G810" s="242"/>
      <c r="H810" s="242"/>
      <c r="I810"/>
      <c r="J810"/>
      <c r="K810"/>
      <c r="L810"/>
      <c r="M810"/>
    </row>
    <row r="811" spans="1:13" ht="15" customHeight="1">
      <c r="A811" s="1"/>
      <c r="B811" s="366"/>
      <c r="C811" s="2"/>
      <c r="D811" s="3"/>
      <c r="E811"/>
      <c r="F811"/>
      <c r="G811" s="242"/>
      <c r="H811" s="242"/>
      <c r="I811"/>
      <c r="J811"/>
      <c r="K811"/>
      <c r="L811"/>
      <c r="M811"/>
    </row>
    <row r="812" spans="1:13" ht="15" customHeight="1">
      <c r="A812" s="1"/>
      <c r="B812" s="366"/>
      <c r="C812" s="2"/>
      <c r="D812" s="3"/>
      <c r="E812"/>
      <c r="F812"/>
      <c r="G812" s="242"/>
      <c r="H812" s="242"/>
      <c r="I812"/>
      <c r="J812"/>
      <c r="K812"/>
      <c r="L812"/>
      <c r="M812"/>
    </row>
    <row r="813" spans="1:13" ht="15" customHeight="1">
      <c r="A813" s="1"/>
      <c r="B813" s="366"/>
      <c r="C813" s="2"/>
      <c r="D813" s="3"/>
      <c r="E813"/>
      <c r="F813"/>
      <c r="G813" s="242"/>
      <c r="H813" s="242"/>
      <c r="I813"/>
      <c r="J813"/>
      <c r="K813"/>
      <c r="L813"/>
      <c r="M813"/>
    </row>
    <row r="814" spans="1:13" ht="15" customHeight="1">
      <c r="A814" s="1"/>
      <c r="B814" s="366"/>
      <c r="C814" s="2"/>
      <c r="D814" s="3"/>
      <c r="E814"/>
      <c r="F814"/>
      <c r="G814" s="242"/>
      <c r="H814" s="242"/>
      <c r="I814"/>
      <c r="J814"/>
      <c r="K814"/>
      <c r="L814"/>
      <c r="M814"/>
    </row>
    <row r="815" spans="1:13" ht="15" customHeight="1">
      <c r="A815" s="1"/>
      <c r="B815" s="366"/>
      <c r="C815" s="2"/>
      <c r="D815" s="3"/>
      <c r="E815"/>
      <c r="F815"/>
      <c r="G815" s="242"/>
      <c r="H815" s="242"/>
      <c r="I815"/>
      <c r="J815"/>
      <c r="K815"/>
      <c r="L815"/>
      <c r="M815"/>
    </row>
    <row r="816" spans="1:13" ht="15" customHeight="1">
      <c r="A816" s="1"/>
      <c r="B816" s="366"/>
      <c r="C816" s="2"/>
      <c r="D816" s="3"/>
      <c r="E816"/>
      <c r="F816"/>
      <c r="G816" s="242"/>
      <c r="H816" s="242"/>
      <c r="I816"/>
      <c r="J816"/>
      <c r="K816"/>
      <c r="L816"/>
      <c r="M816"/>
    </row>
    <row r="817" spans="1:13" ht="15" customHeight="1">
      <c r="A817" s="1"/>
      <c r="B817" s="366"/>
      <c r="C817" s="2"/>
      <c r="D817" s="3"/>
      <c r="E817"/>
      <c r="F817"/>
      <c r="G817" s="242"/>
      <c r="H817" s="242"/>
      <c r="I817"/>
      <c r="J817"/>
      <c r="K817"/>
      <c r="L817"/>
      <c r="M817"/>
    </row>
    <row r="818" spans="1:13" ht="15" customHeight="1">
      <c r="A818" s="1"/>
      <c r="B818" s="366"/>
      <c r="C818" s="2"/>
      <c r="D818" s="3"/>
      <c r="E818"/>
      <c r="F818"/>
      <c r="G818" s="242"/>
      <c r="H818" s="242"/>
      <c r="I818"/>
      <c r="J818"/>
      <c r="K818"/>
      <c r="L818"/>
      <c r="M818"/>
    </row>
    <row r="819" spans="1:13" ht="15" customHeight="1">
      <c r="A819" s="1"/>
      <c r="B819" s="366"/>
      <c r="C819" s="2"/>
      <c r="D819" s="3"/>
      <c r="E819"/>
      <c r="F819"/>
      <c r="G819" s="242"/>
      <c r="H819" s="242"/>
      <c r="I819"/>
      <c r="J819"/>
      <c r="K819"/>
      <c r="L819"/>
      <c r="M819"/>
    </row>
    <row r="820" spans="1:13" ht="15" customHeight="1">
      <c r="A820" s="1"/>
      <c r="B820" s="366"/>
      <c r="C820" s="2"/>
      <c r="D820" s="3"/>
      <c r="E820"/>
      <c r="F820"/>
      <c r="G820" s="242"/>
      <c r="H820" s="242"/>
      <c r="I820"/>
      <c r="J820"/>
      <c r="K820"/>
      <c r="L820"/>
      <c r="M820"/>
    </row>
    <row r="821" spans="1:13" ht="15" customHeight="1">
      <c r="A821" s="1"/>
      <c r="B821" s="366"/>
      <c r="C821" s="2"/>
      <c r="D821" s="3"/>
      <c r="E821"/>
      <c r="F821"/>
      <c r="G821" s="242"/>
      <c r="H821" s="242"/>
      <c r="I821"/>
      <c r="J821"/>
      <c r="K821"/>
      <c r="L821"/>
      <c r="M821"/>
    </row>
    <row r="822" spans="1:13" ht="15" customHeight="1">
      <c r="A822" s="1"/>
      <c r="B822" s="366"/>
      <c r="C822" s="2"/>
      <c r="D822" s="3"/>
      <c r="E822"/>
      <c r="F822"/>
      <c r="G822" s="242"/>
      <c r="H822" s="242"/>
      <c r="I822"/>
      <c r="J822"/>
      <c r="K822"/>
      <c r="L822"/>
      <c r="M822"/>
    </row>
    <row r="823" spans="1:13" ht="15" customHeight="1">
      <c r="A823" s="1"/>
      <c r="B823" s="366"/>
      <c r="C823" s="2"/>
      <c r="D823" s="3"/>
      <c r="E823"/>
      <c r="F823"/>
      <c r="G823" s="242"/>
      <c r="H823" s="242"/>
      <c r="I823"/>
      <c r="J823"/>
      <c r="K823"/>
      <c r="L823"/>
      <c r="M823"/>
    </row>
    <row r="824" spans="1:13" ht="15" customHeight="1">
      <c r="A824" s="1"/>
      <c r="B824" s="366"/>
      <c r="C824" s="2"/>
      <c r="D824" s="3"/>
      <c r="E824"/>
      <c r="F824"/>
      <c r="G824" s="242"/>
      <c r="H824" s="242"/>
      <c r="I824"/>
      <c r="J824"/>
      <c r="K824"/>
      <c r="L824"/>
      <c r="M824"/>
    </row>
    <row r="825" spans="1:13" ht="15" customHeight="1">
      <c r="A825" s="1"/>
      <c r="B825" s="366"/>
      <c r="C825" s="2"/>
      <c r="D825" s="3"/>
      <c r="E825"/>
      <c r="F825"/>
      <c r="G825" s="242"/>
      <c r="H825" s="242"/>
      <c r="I825"/>
      <c r="J825"/>
      <c r="K825"/>
      <c r="L825"/>
      <c r="M825"/>
    </row>
    <row r="826" spans="1:13" ht="15" customHeight="1">
      <c r="A826" s="1"/>
      <c r="B826" s="366"/>
      <c r="C826" s="2"/>
      <c r="D826" s="3"/>
      <c r="E826"/>
      <c r="F826"/>
      <c r="G826" s="242"/>
      <c r="H826" s="242"/>
      <c r="I826"/>
      <c r="J826"/>
      <c r="K826"/>
      <c r="L826"/>
      <c r="M826"/>
    </row>
    <row r="827" spans="1:13" ht="15" customHeight="1">
      <c r="A827" s="1"/>
      <c r="B827" s="366"/>
      <c r="C827" s="2"/>
      <c r="D827" s="3"/>
      <c r="E827"/>
      <c r="F827"/>
      <c r="G827" s="242"/>
      <c r="H827" s="242"/>
      <c r="I827"/>
      <c r="J827"/>
      <c r="K827"/>
      <c r="L827"/>
      <c r="M827"/>
    </row>
    <row r="828" spans="1:13" ht="15" customHeight="1">
      <c r="A828" s="1"/>
      <c r="B828" s="366"/>
      <c r="C828" s="2"/>
      <c r="D828" s="3"/>
      <c r="E828"/>
      <c r="F828"/>
      <c r="G828" s="242"/>
      <c r="H828" s="242"/>
      <c r="I828"/>
      <c r="J828"/>
      <c r="K828"/>
      <c r="L828"/>
      <c r="M828"/>
    </row>
    <row r="829" spans="1:13" ht="15" customHeight="1">
      <c r="A829" s="1"/>
      <c r="B829" s="366"/>
      <c r="C829" s="2"/>
      <c r="D829" s="3"/>
      <c r="E829"/>
      <c r="F829"/>
      <c r="G829" s="242"/>
      <c r="H829" s="242"/>
      <c r="I829"/>
      <c r="J829"/>
      <c r="K829"/>
      <c r="L829"/>
      <c r="M829"/>
    </row>
    <row r="830" spans="1:13" ht="15" customHeight="1">
      <c r="A830" s="1"/>
      <c r="B830" s="366"/>
      <c r="C830" s="2"/>
      <c r="D830" s="3"/>
      <c r="E830"/>
      <c r="F830"/>
      <c r="G830" s="242"/>
      <c r="H830" s="242"/>
      <c r="I830"/>
      <c r="J830"/>
      <c r="K830"/>
      <c r="L830"/>
      <c r="M830"/>
    </row>
    <row r="831" spans="1:13" ht="15" customHeight="1">
      <c r="A831" s="1"/>
      <c r="B831" s="366"/>
      <c r="C831" s="2"/>
      <c r="D831" s="3"/>
      <c r="E831"/>
      <c r="F831"/>
      <c r="G831" s="242"/>
      <c r="H831" s="242"/>
      <c r="I831"/>
      <c r="J831"/>
      <c r="K831"/>
      <c r="L831"/>
      <c r="M831"/>
    </row>
    <row r="832" spans="1:13" ht="15" customHeight="1">
      <c r="A832" s="1"/>
      <c r="B832" s="366"/>
      <c r="C832" s="2"/>
      <c r="D832" s="3"/>
      <c r="E832"/>
      <c r="F832"/>
      <c r="G832" s="242"/>
      <c r="H832" s="242"/>
      <c r="I832"/>
      <c r="J832"/>
      <c r="K832"/>
      <c r="L832"/>
      <c r="M832"/>
    </row>
    <row r="833" spans="1:13" ht="15" customHeight="1">
      <c r="A833" s="1"/>
      <c r="B833" s="366"/>
      <c r="C833" s="2"/>
      <c r="D833" s="3"/>
      <c r="E833"/>
      <c r="F833"/>
      <c r="G833" s="242"/>
      <c r="H833" s="242"/>
      <c r="I833"/>
      <c r="J833"/>
      <c r="K833"/>
      <c r="L833"/>
      <c r="M833"/>
    </row>
    <row r="834" spans="1:13" ht="15" customHeight="1">
      <c r="A834" s="1"/>
      <c r="B834" s="366"/>
      <c r="C834" s="2"/>
      <c r="D834" s="3"/>
      <c r="E834"/>
      <c r="F834"/>
      <c r="G834" s="242"/>
      <c r="H834" s="242"/>
      <c r="I834"/>
      <c r="J834"/>
      <c r="K834"/>
      <c r="L834"/>
      <c r="M834"/>
    </row>
    <row r="835" spans="1:13" ht="15" customHeight="1">
      <c r="A835" s="1"/>
      <c r="B835" s="366"/>
      <c r="C835" s="2"/>
      <c r="D835" s="3"/>
      <c r="E835"/>
      <c r="F835"/>
      <c r="G835" s="242"/>
      <c r="H835" s="242"/>
      <c r="I835"/>
      <c r="J835"/>
      <c r="K835"/>
      <c r="L835"/>
      <c r="M835"/>
    </row>
    <row r="836" spans="1:13" ht="15" customHeight="1">
      <c r="A836" s="1"/>
      <c r="B836" s="366"/>
      <c r="C836" s="2"/>
      <c r="D836" s="3"/>
      <c r="E836"/>
      <c r="F836"/>
      <c r="G836" s="242"/>
      <c r="H836" s="242"/>
      <c r="I836"/>
      <c r="J836"/>
      <c r="K836"/>
      <c r="L836"/>
      <c r="M836"/>
    </row>
    <row r="837" spans="1:13" ht="15" customHeight="1">
      <c r="A837" s="1"/>
      <c r="B837" s="366"/>
      <c r="C837" s="2"/>
      <c r="D837" s="3"/>
      <c r="E837"/>
      <c r="F837"/>
      <c r="G837" s="242"/>
      <c r="H837" s="242"/>
      <c r="I837"/>
      <c r="J837"/>
      <c r="K837"/>
      <c r="L837"/>
      <c r="M837"/>
    </row>
    <row r="838" spans="1:13" ht="15" customHeight="1">
      <c r="A838" s="1"/>
      <c r="B838" s="366"/>
      <c r="C838" s="2"/>
      <c r="D838" s="3"/>
      <c r="E838"/>
      <c r="F838"/>
      <c r="G838" s="242"/>
      <c r="H838" s="242"/>
      <c r="I838"/>
      <c r="J838"/>
      <c r="K838"/>
      <c r="L838"/>
      <c r="M838"/>
    </row>
    <row r="839" spans="1:13" ht="15" customHeight="1">
      <c r="A839" s="1"/>
      <c r="B839" s="366"/>
      <c r="C839" s="2"/>
      <c r="D839" s="3"/>
      <c r="E839"/>
      <c r="F839"/>
      <c r="G839" s="242"/>
      <c r="H839" s="242"/>
      <c r="I839"/>
      <c r="J839"/>
      <c r="K839"/>
      <c r="L839"/>
      <c r="M839"/>
    </row>
    <row r="840" spans="1:13" ht="15" customHeight="1">
      <c r="A840" s="1"/>
      <c r="B840" s="366"/>
      <c r="C840" s="2"/>
      <c r="D840" s="3"/>
      <c r="E840"/>
      <c r="F840"/>
      <c r="G840" s="242"/>
      <c r="H840" s="242"/>
      <c r="I840"/>
      <c r="J840"/>
      <c r="K840"/>
      <c r="L840"/>
      <c r="M840"/>
    </row>
    <row r="841" spans="1:13" ht="15" customHeight="1">
      <c r="A841" s="1"/>
      <c r="B841" s="366"/>
      <c r="C841" s="2"/>
      <c r="D841" s="3"/>
      <c r="E841"/>
      <c r="F841"/>
      <c r="G841" s="242"/>
      <c r="H841" s="242"/>
      <c r="I841"/>
      <c r="J841"/>
      <c r="K841"/>
      <c r="L841"/>
      <c r="M841"/>
    </row>
    <row r="842" spans="1:13" ht="15" customHeight="1">
      <c r="A842" s="1"/>
      <c r="B842" s="366"/>
      <c r="C842" s="2"/>
      <c r="D842" s="3"/>
      <c r="E842"/>
      <c r="F842"/>
      <c r="G842" s="242"/>
      <c r="H842" s="242"/>
      <c r="I842"/>
      <c r="J842"/>
      <c r="K842"/>
      <c r="L842"/>
      <c r="M842"/>
    </row>
    <row r="843" spans="1:13" ht="15" customHeight="1">
      <c r="A843" s="1"/>
      <c r="B843" s="366"/>
      <c r="C843" s="2"/>
      <c r="D843" s="3"/>
      <c r="E843"/>
      <c r="F843"/>
      <c r="G843" s="242"/>
      <c r="H843" s="242"/>
      <c r="I843"/>
      <c r="J843"/>
      <c r="K843"/>
      <c r="L843"/>
      <c r="M843"/>
    </row>
    <row r="844" spans="1:13" ht="15" customHeight="1">
      <c r="A844" s="1"/>
      <c r="B844" s="366"/>
      <c r="C844" s="2"/>
      <c r="D844" s="3"/>
      <c r="E844"/>
      <c r="F844"/>
      <c r="G844" s="242"/>
      <c r="H844" s="242"/>
      <c r="I844"/>
      <c r="J844"/>
      <c r="K844"/>
      <c r="L844"/>
      <c r="M844"/>
    </row>
    <row r="845" spans="1:13" ht="15" customHeight="1">
      <c r="A845" s="1"/>
      <c r="B845" s="366"/>
      <c r="C845" s="2"/>
      <c r="D845" s="3"/>
      <c r="E845"/>
      <c r="F845"/>
      <c r="G845" s="242"/>
      <c r="H845" s="242"/>
      <c r="I845"/>
      <c r="J845"/>
      <c r="K845"/>
      <c r="L845"/>
      <c r="M845"/>
    </row>
    <row r="846" spans="1:13" ht="15" customHeight="1">
      <c r="A846" s="1"/>
      <c r="B846" s="366"/>
      <c r="C846" s="2"/>
      <c r="D846" s="3"/>
      <c r="E846"/>
      <c r="F846"/>
      <c r="G846" s="242"/>
      <c r="H846" s="242"/>
      <c r="I846"/>
      <c r="J846"/>
      <c r="K846"/>
      <c r="L846"/>
      <c r="M846"/>
    </row>
    <row r="847" spans="1:13" ht="15" customHeight="1">
      <c r="A847" s="1"/>
      <c r="B847" s="366"/>
      <c r="C847" s="2"/>
      <c r="D847" s="3"/>
      <c r="E847"/>
      <c r="F847"/>
      <c r="G847" s="242"/>
      <c r="H847" s="242"/>
      <c r="I847"/>
      <c r="J847"/>
      <c r="K847"/>
      <c r="L847"/>
      <c r="M847"/>
    </row>
    <row r="848" spans="1:13" ht="15" customHeight="1">
      <c r="A848" s="1"/>
      <c r="B848" s="366"/>
      <c r="C848" s="2"/>
      <c r="D848" s="3"/>
      <c r="E848"/>
      <c r="F848"/>
      <c r="G848" s="242"/>
      <c r="H848" s="242"/>
      <c r="I848"/>
      <c r="J848"/>
      <c r="K848"/>
      <c r="L848"/>
      <c r="M848"/>
    </row>
    <row r="849" spans="1:13" ht="15" customHeight="1">
      <c r="A849" s="1"/>
      <c r="B849" s="366"/>
      <c r="C849" s="2"/>
      <c r="D849" s="3"/>
      <c r="E849"/>
      <c r="F849"/>
      <c r="G849" s="242"/>
      <c r="H849" s="242"/>
      <c r="I849"/>
      <c r="J849"/>
      <c r="K849"/>
      <c r="L849"/>
      <c r="M849"/>
    </row>
    <row r="850" spans="1:13" ht="15" customHeight="1">
      <c r="A850" s="1"/>
      <c r="B850" s="366"/>
      <c r="C850" s="2"/>
      <c r="D850" s="3"/>
      <c r="E850"/>
      <c r="F850"/>
      <c r="G850" s="242"/>
      <c r="H850" s="242"/>
      <c r="I850"/>
      <c r="J850"/>
      <c r="K850"/>
      <c r="L850"/>
      <c r="M850"/>
    </row>
    <row r="851" spans="1:13" ht="15" customHeight="1">
      <c r="A851" s="1"/>
      <c r="B851" s="366"/>
      <c r="C851" s="2"/>
      <c r="D851" s="3"/>
      <c r="E851"/>
      <c r="F851"/>
      <c r="G851" s="242"/>
      <c r="H851" s="242"/>
      <c r="I851"/>
      <c r="J851"/>
      <c r="K851"/>
      <c r="L851"/>
      <c r="M851"/>
    </row>
    <row r="852" spans="1:13" ht="15" customHeight="1">
      <c r="A852" s="1"/>
      <c r="B852" s="366"/>
      <c r="C852" s="2"/>
      <c r="D852" s="3"/>
      <c r="E852"/>
      <c r="F852"/>
      <c r="G852" s="242"/>
      <c r="H852" s="242"/>
      <c r="I852"/>
      <c r="J852"/>
      <c r="K852"/>
      <c r="L852"/>
      <c r="M852"/>
    </row>
    <row r="853" spans="1:13" ht="15" customHeight="1">
      <c r="A853" s="1"/>
      <c r="B853" s="366"/>
      <c r="C853" s="2"/>
      <c r="D853" s="3"/>
      <c r="E853"/>
      <c r="F853"/>
      <c r="G853" s="242"/>
      <c r="H853" s="242"/>
      <c r="I853"/>
      <c r="J853"/>
      <c r="K853"/>
      <c r="L853"/>
      <c r="M853"/>
    </row>
    <row r="854" spans="1:13" ht="15" customHeight="1">
      <c r="A854" s="1"/>
      <c r="B854" s="366"/>
      <c r="C854" s="2"/>
      <c r="D854" s="3"/>
      <c r="E854"/>
      <c r="F854"/>
      <c r="G854" s="242"/>
      <c r="H854" s="242"/>
      <c r="I854"/>
      <c r="J854"/>
      <c r="K854"/>
      <c r="L854"/>
      <c r="M854"/>
    </row>
    <row r="855" spans="1:13" ht="15" customHeight="1">
      <c r="A855" s="1"/>
      <c r="B855" s="366"/>
      <c r="C855" s="2"/>
      <c r="D855" s="3"/>
      <c r="E855"/>
      <c r="F855"/>
      <c r="G855" s="242"/>
      <c r="H855" s="242"/>
      <c r="I855"/>
      <c r="J855"/>
      <c r="K855"/>
      <c r="L855"/>
      <c r="M855"/>
    </row>
    <row r="856" spans="1:13" ht="15" customHeight="1">
      <c r="A856" s="1"/>
      <c r="B856" s="366"/>
      <c r="C856" s="2"/>
      <c r="D856" s="3"/>
      <c r="E856"/>
      <c r="F856"/>
      <c r="G856" s="242"/>
      <c r="H856" s="242"/>
      <c r="I856"/>
      <c r="J856"/>
      <c r="K856"/>
      <c r="L856"/>
      <c r="M856"/>
    </row>
    <row r="857" spans="1:13" ht="15" customHeight="1">
      <c r="A857" s="1"/>
      <c r="B857" s="366"/>
      <c r="C857" s="2"/>
      <c r="D857" s="3"/>
      <c r="E857"/>
      <c r="F857"/>
      <c r="G857" s="242"/>
      <c r="H857" s="242"/>
      <c r="I857"/>
      <c r="J857"/>
      <c r="K857"/>
      <c r="L857"/>
      <c r="M857"/>
    </row>
    <row r="858" spans="1:13" ht="15" customHeight="1">
      <c r="A858" s="1"/>
      <c r="B858" s="366"/>
      <c r="C858" s="2"/>
      <c r="D858" s="3"/>
      <c r="E858"/>
      <c r="F858"/>
      <c r="G858" s="242"/>
      <c r="H858" s="242"/>
      <c r="I858"/>
      <c r="J858"/>
      <c r="K858"/>
      <c r="L858"/>
      <c r="M858"/>
    </row>
    <row r="859" spans="1:13" ht="15" customHeight="1">
      <c r="A859" s="1"/>
      <c r="B859" s="366"/>
      <c r="C859" s="2"/>
      <c r="D859" s="3"/>
      <c r="E859"/>
      <c r="F859"/>
      <c r="G859" s="242"/>
      <c r="H859" s="242"/>
      <c r="I859"/>
      <c r="J859"/>
      <c r="K859"/>
      <c r="L859"/>
      <c r="M859"/>
    </row>
    <row r="860" spans="1:13" ht="15" customHeight="1">
      <c r="A860" s="1"/>
      <c r="B860" s="366"/>
      <c r="C860" s="2"/>
      <c r="D860" s="3"/>
      <c r="E860"/>
      <c r="F860"/>
      <c r="G860" s="242"/>
      <c r="H860" s="242"/>
      <c r="I860"/>
      <c r="J860"/>
      <c r="K860"/>
      <c r="L860"/>
      <c r="M860"/>
    </row>
    <row r="861" spans="1:13" ht="15" customHeight="1">
      <c r="A861" s="1"/>
      <c r="B861" s="366"/>
      <c r="C861" s="2"/>
      <c r="D861" s="3"/>
      <c r="E861"/>
      <c r="F861"/>
      <c r="G861" s="242"/>
      <c r="H861" s="242"/>
      <c r="I861"/>
      <c r="J861"/>
      <c r="K861"/>
      <c r="L861"/>
      <c r="M861"/>
    </row>
    <row r="862" spans="1:13" ht="15" customHeight="1">
      <c r="A862" s="1"/>
      <c r="B862" s="366"/>
      <c r="C862" s="2"/>
      <c r="D862" s="3"/>
      <c r="E862"/>
      <c r="F862"/>
      <c r="G862" s="242"/>
      <c r="H862" s="242"/>
      <c r="I862"/>
      <c r="J862"/>
      <c r="K862"/>
      <c r="L862"/>
      <c r="M862"/>
    </row>
    <row r="863" spans="1:13" ht="15" customHeight="1">
      <c r="A863" s="1"/>
      <c r="B863" s="366"/>
      <c r="C863" s="2"/>
      <c r="D863" s="3"/>
      <c r="E863"/>
      <c r="F863"/>
      <c r="G863" s="242"/>
      <c r="H863" s="242"/>
      <c r="I863"/>
      <c r="J863"/>
      <c r="K863"/>
      <c r="L863"/>
      <c r="M863"/>
    </row>
    <row r="864" spans="1:13" ht="15" customHeight="1">
      <c r="A864" s="1"/>
      <c r="B864" s="366"/>
      <c r="C864" s="2"/>
      <c r="D864" s="3"/>
      <c r="E864"/>
      <c r="F864"/>
      <c r="G864" s="242"/>
      <c r="H864" s="242"/>
      <c r="I864"/>
      <c r="J864"/>
      <c r="K864"/>
      <c r="L864"/>
      <c r="M864"/>
    </row>
    <row r="865" spans="1:13" ht="15" customHeight="1">
      <c r="A865" s="1"/>
      <c r="B865" s="366"/>
      <c r="C865" s="2"/>
      <c r="D865" s="3"/>
      <c r="E865"/>
      <c r="F865"/>
      <c r="G865" s="242"/>
      <c r="H865" s="242"/>
      <c r="I865"/>
      <c r="J865"/>
      <c r="K865"/>
      <c r="L865"/>
      <c r="M865"/>
    </row>
    <row r="866" spans="1:13" ht="15" customHeight="1">
      <c r="A866" s="1"/>
      <c r="B866" s="366"/>
      <c r="C866" s="2"/>
      <c r="D866" s="3"/>
      <c r="E866"/>
      <c r="F866"/>
      <c r="G866" s="242"/>
      <c r="H866" s="242"/>
      <c r="I866"/>
      <c r="J866"/>
      <c r="K866"/>
      <c r="L866"/>
      <c r="M866"/>
    </row>
    <row r="867" spans="1:13" ht="15" customHeight="1">
      <c r="A867" s="1"/>
      <c r="B867" s="366"/>
      <c r="C867" s="2"/>
      <c r="D867" s="3"/>
      <c r="E867"/>
      <c r="F867"/>
      <c r="G867" s="242"/>
      <c r="H867" s="242"/>
      <c r="I867"/>
      <c r="J867"/>
      <c r="K867"/>
      <c r="L867"/>
      <c r="M867"/>
    </row>
    <row r="868" spans="1:13" ht="15" customHeight="1">
      <c r="A868" s="1"/>
      <c r="B868" s="366"/>
      <c r="C868" s="2"/>
      <c r="D868" s="3"/>
      <c r="E868"/>
      <c r="F868"/>
      <c r="G868" s="242"/>
      <c r="H868" s="242"/>
      <c r="I868"/>
      <c r="J868"/>
      <c r="K868"/>
      <c r="L868"/>
      <c r="M868"/>
    </row>
    <row r="869" spans="1:13" ht="15" customHeight="1">
      <c r="A869" s="1"/>
      <c r="B869" s="366"/>
      <c r="C869" s="2"/>
      <c r="D869" s="3"/>
      <c r="E869"/>
      <c r="F869"/>
      <c r="G869" s="242"/>
      <c r="H869" s="242"/>
      <c r="I869"/>
      <c r="J869"/>
      <c r="K869"/>
      <c r="L869"/>
      <c r="M869"/>
    </row>
    <row r="870" spans="1:13" ht="15" customHeight="1">
      <c r="A870" s="1"/>
      <c r="B870" s="366"/>
      <c r="C870" s="2"/>
      <c r="D870" s="3"/>
      <c r="E870"/>
      <c r="F870"/>
      <c r="G870" s="242"/>
      <c r="H870" s="242"/>
      <c r="I870"/>
      <c r="J870"/>
      <c r="K870"/>
      <c r="L870"/>
      <c r="M870"/>
    </row>
    <row r="871" spans="1:13" ht="15" customHeight="1">
      <c r="A871" s="1"/>
      <c r="B871" s="366"/>
      <c r="C871" s="2"/>
      <c r="D871" s="3"/>
      <c r="E871"/>
      <c r="F871"/>
      <c r="G871" s="242"/>
      <c r="H871" s="242"/>
      <c r="I871"/>
      <c r="J871"/>
      <c r="K871"/>
      <c r="L871"/>
      <c r="M871"/>
    </row>
    <row r="872" spans="1:13" ht="15" customHeight="1">
      <c r="A872" s="1"/>
      <c r="B872" s="366"/>
      <c r="C872" s="2"/>
      <c r="D872" s="3"/>
      <c r="E872"/>
      <c r="F872"/>
      <c r="G872" s="242"/>
      <c r="H872" s="242"/>
      <c r="I872"/>
      <c r="J872"/>
      <c r="K872"/>
      <c r="L872"/>
      <c r="M872"/>
    </row>
    <row r="873" spans="1:13" ht="15" customHeight="1">
      <c r="A873" s="1"/>
      <c r="B873" s="366"/>
      <c r="C873" s="2"/>
      <c r="D873" s="3"/>
      <c r="E873"/>
      <c r="F873"/>
      <c r="G873" s="242"/>
      <c r="H873" s="242"/>
      <c r="I873"/>
      <c r="J873"/>
      <c r="K873"/>
      <c r="L873"/>
      <c r="M873"/>
    </row>
    <row r="874" spans="1:13" ht="15" customHeight="1">
      <c r="A874" s="1"/>
      <c r="B874" s="366"/>
      <c r="C874" s="2"/>
      <c r="D874" s="3"/>
      <c r="E874"/>
      <c r="F874"/>
      <c r="G874" s="242"/>
      <c r="H874" s="242"/>
      <c r="I874"/>
      <c r="J874"/>
      <c r="K874"/>
      <c r="L874"/>
      <c r="M874"/>
    </row>
    <row r="875" spans="1:13" ht="15" customHeight="1">
      <c r="A875" s="1"/>
      <c r="B875" s="366"/>
      <c r="C875" s="2"/>
      <c r="D875" s="3"/>
      <c r="E875"/>
      <c r="F875"/>
      <c r="G875" s="242"/>
      <c r="H875" s="242"/>
      <c r="I875"/>
      <c r="J875"/>
      <c r="K875"/>
      <c r="L875"/>
      <c r="M875"/>
    </row>
    <row r="876" spans="1:13" ht="15" customHeight="1">
      <c r="A876" s="1"/>
      <c r="B876" s="366"/>
      <c r="C876" s="2"/>
      <c r="D876" s="3"/>
      <c r="E876"/>
      <c r="F876"/>
      <c r="G876" s="242"/>
      <c r="H876" s="242"/>
      <c r="I876"/>
      <c r="J876"/>
      <c r="K876"/>
      <c r="L876"/>
      <c r="M876"/>
    </row>
    <row r="877" spans="1:13" ht="15" customHeight="1">
      <c r="A877" s="1"/>
      <c r="B877" s="366"/>
      <c r="C877" s="2"/>
      <c r="D877" s="3"/>
      <c r="E877"/>
      <c r="F877"/>
      <c r="G877" s="242"/>
      <c r="H877" s="242"/>
      <c r="I877"/>
      <c r="J877"/>
      <c r="K877"/>
      <c r="L877"/>
      <c r="M877"/>
    </row>
    <row r="878" spans="1:13" ht="15" customHeight="1">
      <c r="A878" s="1"/>
      <c r="B878" s="366"/>
      <c r="C878" s="2"/>
      <c r="D878" s="3"/>
      <c r="E878"/>
      <c r="F878"/>
      <c r="G878" s="242"/>
      <c r="H878" s="242"/>
      <c r="I878"/>
      <c r="J878"/>
      <c r="K878"/>
      <c r="L878"/>
      <c r="M878"/>
    </row>
    <row r="879" spans="1:13" ht="15" customHeight="1">
      <c r="A879" s="1"/>
      <c r="B879" s="366"/>
      <c r="C879" s="2"/>
      <c r="D879" s="3"/>
      <c r="E879"/>
      <c r="F879"/>
      <c r="G879" s="242"/>
      <c r="H879" s="242"/>
      <c r="I879"/>
      <c r="J879"/>
      <c r="K879"/>
      <c r="L879"/>
      <c r="M879"/>
    </row>
    <row r="880" spans="1:13" ht="15" customHeight="1">
      <c r="A880" s="1"/>
      <c r="B880" s="366"/>
      <c r="C880" s="2"/>
      <c r="D880" s="3"/>
      <c r="E880"/>
      <c r="F880"/>
      <c r="G880" s="242"/>
      <c r="H880" s="242"/>
      <c r="I880"/>
      <c r="J880"/>
      <c r="K880"/>
      <c r="L880"/>
      <c r="M880"/>
    </row>
    <row r="881" spans="1:13" ht="15" customHeight="1">
      <c r="A881" s="1"/>
      <c r="B881" s="366"/>
      <c r="C881" s="2"/>
      <c r="D881" s="3"/>
      <c r="E881"/>
      <c r="F881"/>
      <c r="G881" s="242"/>
      <c r="H881" s="242"/>
      <c r="I881"/>
      <c r="J881"/>
      <c r="K881"/>
      <c r="L881"/>
      <c r="M881"/>
    </row>
    <row r="882" spans="1:13" ht="15" customHeight="1">
      <c r="A882" s="1"/>
      <c r="B882" s="366"/>
      <c r="C882" s="2"/>
      <c r="D882" s="3"/>
      <c r="E882"/>
      <c r="F882"/>
      <c r="G882" s="242"/>
      <c r="H882" s="242"/>
      <c r="I882"/>
      <c r="J882"/>
      <c r="K882"/>
      <c r="L882"/>
      <c r="M882"/>
    </row>
    <row r="883" spans="1:13" ht="15" customHeight="1">
      <c r="A883" s="1"/>
      <c r="B883" s="366"/>
      <c r="C883" s="2"/>
      <c r="D883" s="3"/>
      <c r="E883"/>
      <c r="F883"/>
      <c r="G883" s="242"/>
      <c r="H883" s="242"/>
      <c r="I883"/>
      <c r="J883"/>
      <c r="K883"/>
      <c r="L883"/>
      <c r="M883"/>
    </row>
    <row r="884" spans="1:13" ht="15" customHeight="1">
      <c r="A884" s="1"/>
      <c r="B884" s="366"/>
      <c r="C884" s="2"/>
      <c r="D884" s="3"/>
      <c r="E884"/>
      <c r="F884"/>
      <c r="G884" s="242"/>
      <c r="H884" s="242"/>
      <c r="I884"/>
      <c r="J884"/>
      <c r="K884"/>
      <c r="L884"/>
      <c r="M884"/>
    </row>
    <row r="885" spans="1:13" ht="15" customHeight="1">
      <c r="A885" s="1"/>
      <c r="B885" s="366"/>
      <c r="C885" s="2"/>
      <c r="D885" s="3"/>
      <c r="E885"/>
      <c r="F885"/>
      <c r="G885" s="242"/>
      <c r="H885" s="242"/>
      <c r="I885"/>
      <c r="J885"/>
      <c r="K885"/>
      <c r="L885"/>
      <c r="M885"/>
    </row>
    <row r="886" spans="1:13" ht="15" customHeight="1">
      <c r="A886" s="1"/>
      <c r="B886" s="366"/>
      <c r="C886" s="2"/>
      <c r="D886" s="3"/>
      <c r="E886"/>
      <c r="F886"/>
      <c r="G886" s="242"/>
      <c r="H886" s="242"/>
      <c r="I886"/>
      <c r="J886"/>
      <c r="K886"/>
      <c r="L886"/>
      <c r="M886"/>
    </row>
    <row r="887" spans="1:13" ht="15" customHeight="1">
      <c r="A887" s="1"/>
      <c r="B887" s="366"/>
      <c r="C887" s="2"/>
      <c r="D887" s="3"/>
      <c r="E887"/>
      <c r="F887"/>
      <c r="G887" s="242"/>
      <c r="H887" s="242"/>
      <c r="I887"/>
      <c r="J887"/>
      <c r="K887"/>
      <c r="L887"/>
      <c r="M887"/>
    </row>
    <row r="888" spans="1:13" ht="15" customHeight="1">
      <c r="A888" s="1"/>
      <c r="B888" s="366"/>
      <c r="C888" s="2"/>
      <c r="D888" s="3"/>
      <c r="E888"/>
      <c r="F888"/>
      <c r="G888" s="242"/>
      <c r="H888" s="242"/>
      <c r="I888"/>
      <c r="J888"/>
      <c r="K888"/>
      <c r="L888"/>
      <c r="M888"/>
    </row>
    <row r="889" spans="1:13" ht="15" customHeight="1">
      <c r="A889" s="1"/>
      <c r="B889" s="366"/>
      <c r="C889" s="2"/>
      <c r="D889" s="3"/>
      <c r="E889"/>
      <c r="F889"/>
      <c r="G889" s="242"/>
      <c r="H889" s="242"/>
      <c r="I889"/>
      <c r="J889"/>
      <c r="K889"/>
      <c r="L889"/>
      <c r="M889"/>
    </row>
    <row r="890" spans="1:13" ht="15" customHeight="1">
      <c r="A890" s="1"/>
      <c r="B890" s="366"/>
      <c r="C890" s="2"/>
      <c r="D890" s="3"/>
      <c r="E890"/>
      <c r="F890"/>
      <c r="G890" s="242"/>
      <c r="H890" s="242"/>
      <c r="I890"/>
      <c r="J890"/>
      <c r="K890"/>
      <c r="L890"/>
      <c r="M890"/>
    </row>
    <row r="891" spans="1:13" ht="15" customHeight="1">
      <c r="A891" s="1"/>
      <c r="B891" s="366"/>
      <c r="C891" s="2"/>
      <c r="D891" s="3"/>
      <c r="E891"/>
      <c r="F891"/>
      <c r="G891" s="242"/>
      <c r="H891" s="242"/>
      <c r="I891"/>
      <c r="J891"/>
      <c r="K891"/>
      <c r="L891"/>
      <c r="M891"/>
    </row>
    <row r="892" spans="1:13" ht="15" customHeight="1">
      <c r="A892" s="1"/>
      <c r="B892" s="366"/>
      <c r="C892" s="2"/>
      <c r="D892" s="3"/>
      <c r="E892"/>
      <c r="F892"/>
      <c r="G892" s="242"/>
      <c r="H892" s="242"/>
      <c r="I892"/>
      <c r="J892"/>
      <c r="K892"/>
      <c r="L892"/>
      <c r="M892"/>
    </row>
    <row r="893" spans="1:13" ht="15" customHeight="1">
      <c r="A893" s="1"/>
      <c r="B893" s="366"/>
      <c r="C893" s="2"/>
      <c r="D893" s="3"/>
      <c r="E893"/>
      <c r="F893"/>
      <c r="G893" s="242"/>
      <c r="H893" s="242"/>
      <c r="I893"/>
      <c r="J893"/>
      <c r="K893"/>
      <c r="L893"/>
      <c r="M893"/>
    </row>
    <row r="894" spans="1:13" ht="15" customHeight="1">
      <c r="A894" s="1"/>
      <c r="B894" s="366"/>
      <c r="C894" s="2"/>
      <c r="D894" s="3"/>
      <c r="E894"/>
      <c r="F894"/>
      <c r="G894" s="242"/>
      <c r="H894" s="242"/>
      <c r="I894"/>
      <c r="J894"/>
      <c r="K894"/>
      <c r="L894"/>
      <c r="M894"/>
    </row>
    <row r="895" spans="1:13" ht="15" customHeight="1">
      <c r="A895" s="1"/>
      <c r="B895" s="366"/>
      <c r="C895" s="2"/>
      <c r="D895" s="3"/>
      <c r="E895"/>
      <c r="F895"/>
      <c r="G895" s="242"/>
      <c r="H895" s="242"/>
      <c r="I895"/>
      <c r="J895"/>
      <c r="K895"/>
      <c r="L895"/>
      <c r="M895"/>
    </row>
    <row r="896" spans="1:13" ht="15" customHeight="1">
      <c r="A896" s="1"/>
      <c r="B896" s="366"/>
      <c r="C896" s="2"/>
      <c r="D896" s="3"/>
      <c r="E896"/>
      <c r="F896"/>
      <c r="G896" s="242"/>
      <c r="H896" s="242"/>
      <c r="I896"/>
      <c r="J896"/>
      <c r="K896"/>
      <c r="L896"/>
      <c r="M896"/>
    </row>
    <row r="897" spans="1:13" ht="15" customHeight="1">
      <c r="A897" s="1"/>
      <c r="B897" s="366"/>
      <c r="C897" s="2"/>
      <c r="D897" s="3"/>
      <c r="E897"/>
      <c r="F897"/>
      <c r="G897" s="242"/>
      <c r="H897" s="242"/>
      <c r="I897"/>
      <c r="J897"/>
      <c r="K897"/>
      <c r="L897"/>
      <c r="M897"/>
    </row>
    <row r="898" spans="1:13" ht="15" customHeight="1">
      <c r="A898" s="1"/>
      <c r="B898" s="366"/>
      <c r="C898" s="2"/>
      <c r="D898" s="3"/>
      <c r="E898"/>
      <c r="F898"/>
      <c r="G898" s="242"/>
      <c r="H898" s="242"/>
      <c r="I898"/>
      <c r="J898"/>
      <c r="K898"/>
      <c r="L898"/>
      <c r="M898"/>
    </row>
    <row r="899" spans="1:13" ht="15" customHeight="1">
      <c r="A899" s="1"/>
      <c r="B899" s="366"/>
      <c r="C899" s="2"/>
      <c r="D899" s="3"/>
      <c r="E899"/>
      <c r="F899"/>
      <c r="G899" s="242"/>
      <c r="H899" s="242"/>
      <c r="I899"/>
      <c r="J899"/>
      <c r="K899"/>
      <c r="L899"/>
      <c r="M899"/>
    </row>
    <row r="900" spans="1:13" ht="15" customHeight="1">
      <c r="A900" s="1"/>
      <c r="B900" s="366"/>
      <c r="C900" s="2"/>
      <c r="D900" s="3"/>
      <c r="E900"/>
      <c r="F900"/>
      <c r="G900" s="242"/>
      <c r="H900" s="242"/>
      <c r="I900"/>
      <c r="J900"/>
      <c r="K900"/>
      <c r="L900"/>
      <c r="M900"/>
    </row>
    <row r="901" spans="1:13" ht="15" customHeight="1">
      <c r="A901" s="1"/>
      <c r="B901" s="366"/>
      <c r="C901" s="2"/>
      <c r="D901" s="3"/>
      <c r="E901"/>
      <c r="F901"/>
      <c r="G901" s="242"/>
      <c r="H901" s="242"/>
      <c r="I901"/>
      <c r="J901"/>
      <c r="K901"/>
      <c r="L901"/>
      <c r="M901"/>
    </row>
    <row r="902" spans="1:13" ht="15" customHeight="1">
      <c r="A902" s="1"/>
      <c r="B902" s="366"/>
      <c r="C902" s="2"/>
      <c r="D902" s="3"/>
      <c r="E902"/>
      <c r="F902"/>
      <c r="G902" s="242"/>
      <c r="H902" s="242"/>
      <c r="I902"/>
      <c r="J902"/>
      <c r="K902"/>
      <c r="L902"/>
      <c r="M902"/>
    </row>
    <row r="903" spans="1:13" ht="15" customHeight="1">
      <c r="A903" s="1"/>
      <c r="B903" s="366"/>
      <c r="C903" s="2"/>
      <c r="D903" s="3"/>
      <c r="E903"/>
      <c r="F903"/>
      <c r="G903" s="242"/>
      <c r="H903" s="242"/>
      <c r="I903"/>
      <c r="J903"/>
      <c r="K903"/>
      <c r="L903"/>
      <c r="M903"/>
    </row>
    <row r="904" spans="1:13" ht="15" customHeight="1">
      <c r="A904" s="1"/>
      <c r="B904" s="366"/>
      <c r="C904" s="2"/>
      <c r="D904" s="3"/>
      <c r="E904"/>
      <c r="F904"/>
      <c r="G904" s="242"/>
      <c r="H904" s="242"/>
      <c r="I904"/>
      <c r="J904"/>
      <c r="K904"/>
      <c r="L904"/>
      <c r="M904"/>
    </row>
    <row r="905" spans="1:13" ht="15" customHeight="1">
      <c r="A905" s="1"/>
      <c r="B905" s="366"/>
      <c r="C905" s="2"/>
      <c r="D905" s="3"/>
      <c r="E905"/>
      <c r="F905"/>
      <c r="G905" s="242"/>
      <c r="H905" s="242"/>
      <c r="I905"/>
      <c r="J905"/>
      <c r="K905"/>
      <c r="L905"/>
      <c r="M905"/>
    </row>
    <row r="906" spans="1:13" ht="15" customHeight="1">
      <c r="A906" s="1"/>
      <c r="B906" s="366"/>
      <c r="C906" s="2"/>
      <c r="D906" s="3"/>
      <c r="E906"/>
      <c r="F906"/>
      <c r="G906" s="242"/>
      <c r="H906" s="242"/>
      <c r="I906"/>
      <c r="J906"/>
      <c r="K906"/>
      <c r="L906"/>
      <c r="M906"/>
    </row>
    <row r="907" spans="1:13" ht="15" customHeight="1">
      <c r="A907" s="1"/>
      <c r="B907" s="366"/>
      <c r="C907" s="2"/>
      <c r="D907" s="3"/>
      <c r="E907"/>
      <c r="F907"/>
      <c r="G907" s="242"/>
      <c r="H907" s="242"/>
      <c r="I907"/>
      <c r="J907"/>
      <c r="K907"/>
      <c r="L907"/>
      <c r="M907"/>
    </row>
    <row r="908" spans="1:13" ht="15" customHeight="1">
      <c r="A908" s="1"/>
      <c r="B908" s="366"/>
      <c r="C908" s="2"/>
      <c r="D908" s="3"/>
      <c r="E908"/>
      <c r="F908"/>
      <c r="G908" s="242"/>
      <c r="H908" s="242"/>
      <c r="I908"/>
      <c r="J908"/>
      <c r="K908"/>
      <c r="L908"/>
      <c r="M908"/>
    </row>
    <row r="909" spans="1:13" ht="15" customHeight="1">
      <c r="A909" s="1"/>
      <c r="B909" s="366"/>
      <c r="C909" s="2"/>
      <c r="D909" s="3"/>
      <c r="E909"/>
      <c r="F909"/>
      <c r="G909" s="242"/>
      <c r="H909" s="242"/>
      <c r="I909"/>
      <c r="J909"/>
      <c r="K909"/>
      <c r="L909"/>
      <c r="M909"/>
    </row>
    <row r="910" spans="1:13" ht="15" customHeight="1">
      <c r="A910" s="1"/>
      <c r="B910" s="366"/>
      <c r="C910" s="2"/>
      <c r="D910" s="3"/>
      <c r="E910"/>
      <c r="F910"/>
      <c r="G910" s="242"/>
      <c r="H910" s="242"/>
      <c r="I910"/>
      <c r="J910"/>
      <c r="K910"/>
      <c r="L910"/>
      <c r="M910"/>
    </row>
    <row r="911" spans="1:13" ht="15" customHeight="1">
      <c r="A911" s="1"/>
      <c r="B911" s="366"/>
      <c r="C911" s="2"/>
      <c r="D911" s="3"/>
      <c r="E911"/>
      <c r="F911"/>
      <c r="G911" s="242"/>
      <c r="H911" s="242"/>
      <c r="I911"/>
      <c r="J911"/>
      <c r="K911"/>
      <c r="L911"/>
      <c r="M911"/>
    </row>
    <row r="912" spans="1:13" ht="15" customHeight="1">
      <c r="A912" s="1"/>
      <c r="B912" s="366"/>
      <c r="C912" s="2"/>
      <c r="D912" s="3"/>
      <c r="E912"/>
      <c r="F912"/>
      <c r="G912" s="242"/>
      <c r="H912" s="242"/>
      <c r="I912"/>
      <c r="J912"/>
      <c r="K912"/>
      <c r="L912"/>
      <c r="M912"/>
    </row>
    <row r="913" spans="1:13" ht="15" customHeight="1">
      <c r="A913" s="1"/>
      <c r="B913" s="366"/>
      <c r="C913" s="2"/>
      <c r="D913" s="3"/>
      <c r="E913"/>
      <c r="F913"/>
      <c r="G913" s="242"/>
      <c r="H913" s="242"/>
      <c r="I913"/>
      <c r="J913"/>
      <c r="K913"/>
      <c r="L913"/>
      <c r="M913"/>
    </row>
    <row r="914" spans="1:13" ht="15" customHeight="1">
      <c r="A914" s="1"/>
      <c r="B914" s="366"/>
      <c r="C914" s="2"/>
      <c r="D914" s="3"/>
      <c r="E914"/>
      <c r="F914"/>
      <c r="G914" s="242"/>
      <c r="H914" s="242"/>
      <c r="I914"/>
      <c r="J914"/>
      <c r="K914"/>
      <c r="L914"/>
      <c r="M914"/>
    </row>
    <row r="915" spans="1:13" ht="15" customHeight="1">
      <c r="A915" s="1"/>
      <c r="B915" s="366"/>
      <c r="C915" s="2"/>
      <c r="D915" s="3"/>
      <c r="E915"/>
      <c r="F915"/>
      <c r="G915" s="242"/>
      <c r="H915" s="242"/>
      <c r="I915"/>
      <c r="J915"/>
      <c r="K915"/>
      <c r="L915"/>
      <c r="M915"/>
    </row>
    <row r="916" spans="1:13" ht="15" customHeight="1">
      <c r="A916" s="1"/>
      <c r="B916" s="366"/>
      <c r="C916" s="2"/>
      <c r="D916" s="3"/>
      <c r="E916"/>
      <c r="F916"/>
      <c r="G916" s="242"/>
      <c r="H916" s="242"/>
      <c r="I916"/>
      <c r="J916"/>
      <c r="K916"/>
      <c r="L916"/>
      <c r="M916"/>
    </row>
    <row r="917" spans="1:13" ht="15" customHeight="1">
      <c r="A917" s="1"/>
      <c r="B917" s="366"/>
      <c r="C917" s="2"/>
      <c r="D917" s="3"/>
      <c r="E917"/>
      <c r="F917"/>
      <c r="G917" s="242"/>
      <c r="H917" s="242"/>
      <c r="I917"/>
      <c r="J917"/>
      <c r="K917"/>
      <c r="L917"/>
      <c r="M917"/>
    </row>
    <row r="918" spans="1:13" ht="15" customHeight="1">
      <c r="A918" s="1"/>
      <c r="B918" s="366"/>
      <c r="C918" s="2"/>
      <c r="D918" s="3"/>
      <c r="E918"/>
      <c r="F918"/>
      <c r="G918" s="242"/>
      <c r="H918" s="242"/>
      <c r="I918"/>
      <c r="J918"/>
      <c r="K918"/>
      <c r="L918"/>
      <c r="M918"/>
    </row>
    <row r="919" spans="1:13" ht="15" customHeight="1">
      <c r="A919" s="1"/>
      <c r="B919" s="366"/>
      <c r="C919" s="2"/>
      <c r="D919" s="3"/>
      <c r="E919"/>
      <c r="F919"/>
      <c r="G919" s="242"/>
      <c r="H919" s="242"/>
      <c r="I919"/>
      <c r="J919"/>
      <c r="K919"/>
      <c r="L919"/>
      <c r="M919"/>
    </row>
    <row r="920" spans="1:13" ht="15" customHeight="1">
      <c r="A920" s="1"/>
      <c r="B920" s="366"/>
      <c r="C920" s="2"/>
      <c r="D920" s="3"/>
      <c r="E920"/>
      <c r="F920"/>
      <c r="G920" s="242"/>
      <c r="H920" s="242"/>
      <c r="I920"/>
      <c r="J920"/>
      <c r="K920"/>
      <c r="L920"/>
      <c r="M920"/>
    </row>
    <row r="921" spans="1:13" ht="15" customHeight="1">
      <c r="A921" s="1"/>
      <c r="B921" s="366"/>
      <c r="C921" s="2"/>
      <c r="D921" s="3"/>
      <c r="E921"/>
      <c r="F921"/>
      <c r="G921" s="242"/>
      <c r="H921" s="242"/>
      <c r="I921"/>
      <c r="J921"/>
      <c r="K921"/>
      <c r="L921"/>
      <c r="M921"/>
    </row>
    <row r="922" spans="1:13" ht="15" customHeight="1">
      <c r="A922" s="1"/>
      <c r="B922" s="366"/>
      <c r="C922" s="2"/>
      <c r="D922" s="3"/>
      <c r="E922"/>
      <c r="F922"/>
      <c r="G922" s="242"/>
      <c r="H922" s="242"/>
      <c r="I922"/>
      <c r="J922"/>
      <c r="K922"/>
      <c r="L922"/>
      <c r="M922"/>
    </row>
    <row r="923" spans="1:13" ht="15" customHeight="1">
      <c r="A923" s="1"/>
      <c r="B923" s="366"/>
      <c r="C923" s="2"/>
      <c r="D923" s="3"/>
      <c r="E923"/>
      <c r="F923"/>
      <c r="G923" s="242"/>
      <c r="H923" s="242"/>
      <c r="I923"/>
      <c r="J923"/>
      <c r="K923"/>
      <c r="L923"/>
      <c r="M923"/>
    </row>
    <row r="924" spans="1:13" ht="15" customHeight="1">
      <c r="A924" s="1"/>
      <c r="B924" s="366"/>
      <c r="C924" s="2"/>
      <c r="D924" s="3"/>
      <c r="E924"/>
      <c r="F924"/>
      <c r="G924" s="242"/>
      <c r="H924" s="242"/>
      <c r="I924"/>
      <c r="J924"/>
      <c r="K924"/>
      <c r="L924"/>
      <c r="M924"/>
    </row>
    <row r="925" spans="1:13" ht="15" customHeight="1">
      <c r="A925" s="1"/>
      <c r="B925" s="366"/>
      <c r="C925" s="2"/>
      <c r="D925" s="3"/>
      <c r="E925"/>
      <c r="F925"/>
      <c r="G925" s="242"/>
      <c r="H925" s="242"/>
      <c r="I925"/>
      <c r="J925"/>
      <c r="K925"/>
      <c r="L925"/>
      <c r="M925"/>
    </row>
    <row r="926" spans="1:13" ht="15" customHeight="1">
      <c r="A926" s="1"/>
      <c r="B926" s="366"/>
      <c r="C926" s="2"/>
      <c r="D926" s="3"/>
      <c r="E926"/>
      <c r="F926"/>
      <c r="G926" s="242"/>
      <c r="H926" s="242"/>
      <c r="I926"/>
      <c r="J926"/>
      <c r="K926"/>
      <c r="L926"/>
      <c r="M926"/>
    </row>
    <row r="927" spans="1:13" ht="15" customHeight="1">
      <c r="A927" s="1"/>
      <c r="B927" s="366"/>
      <c r="C927" s="2"/>
      <c r="D927" s="3"/>
      <c r="E927"/>
      <c r="F927"/>
      <c r="G927" s="242"/>
      <c r="H927" s="242"/>
      <c r="I927"/>
      <c r="J927"/>
      <c r="K927"/>
      <c r="L927"/>
      <c r="M927"/>
    </row>
    <row r="928" spans="1:13" ht="15" customHeight="1">
      <c r="A928" s="1"/>
      <c r="B928" s="366"/>
      <c r="C928" s="2"/>
      <c r="D928" s="3"/>
      <c r="E928"/>
      <c r="F928"/>
      <c r="G928" s="242"/>
      <c r="H928" s="242"/>
      <c r="I928"/>
      <c r="J928"/>
      <c r="K928"/>
      <c r="L928"/>
      <c r="M928"/>
    </row>
    <row r="929" spans="1:13" ht="15" customHeight="1">
      <c r="A929" s="1"/>
      <c r="B929" s="366"/>
      <c r="C929" s="2"/>
      <c r="D929" s="3"/>
      <c r="E929"/>
      <c r="F929"/>
      <c r="G929" s="242"/>
      <c r="H929" s="242"/>
      <c r="I929"/>
      <c r="J929"/>
      <c r="K929"/>
      <c r="L929"/>
      <c r="M929"/>
    </row>
    <row r="930" spans="1:13" ht="15" customHeight="1">
      <c r="A930" s="1"/>
      <c r="B930" s="366"/>
      <c r="C930" s="2"/>
      <c r="D930" s="3"/>
      <c r="E930"/>
      <c r="F930"/>
      <c r="G930" s="242"/>
      <c r="H930" s="242"/>
      <c r="I930"/>
      <c r="J930"/>
      <c r="K930"/>
      <c r="L930"/>
      <c r="M930"/>
    </row>
    <row r="931" spans="1:13" ht="15" customHeight="1">
      <c r="A931" s="1"/>
      <c r="B931" s="366"/>
      <c r="C931" s="2"/>
      <c r="D931" s="3"/>
      <c r="E931"/>
      <c r="F931"/>
      <c r="G931" s="242"/>
      <c r="H931" s="242"/>
      <c r="I931"/>
      <c r="J931"/>
      <c r="K931"/>
      <c r="L931"/>
      <c r="M931"/>
    </row>
    <row r="932" spans="1:13" ht="15" customHeight="1">
      <c r="A932" s="1"/>
      <c r="B932" s="366"/>
      <c r="C932" s="2"/>
      <c r="D932" s="3"/>
      <c r="E932"/>
      <c r="F932"/>
      <c r="G932" s="242"/>
      <c r="H932" s="242"/>
      <c r="I932"/>
      <c r="J932"/>
      <c r="K932"/>
      <c r="L932"/>
      <c r="M932"/>
    </row>
    <row r="933" spans="1:13" ht="15" customHeight="1">
      <c r="A933" s="1"/>
      <c r="B933" s="366"/>
      <c r="C933" s="2"/>
      <c r="D933" s="3"/>
      <c r="E933"/>
      <c r="F933"/>
      <c r="G933" s="242"/>
      <c r="H933" s="242"/>
      <c r="I933"/>
      <c r="J933"/>
      <c r="K933"/>
      <c r="L933"/>
      <c r="M933"/>
    </row>
    <row r="934" spans="1:13" ht="15" customHeight="1">
      <c r="A934" s="1"/>
      <c r="B934" s="366"/>
      <c r="C934" s="2"/>
      <c r="D934" s="3"/>
      <c r="E934"/>
      <c r="F934"/>
      <c r="G934" s="242"/>
      <c r="H934" s="242"/>
      <c r="I934"/>
      <c r="J934"/>
      <c r="K934"/>
      <c r="L934"/>
      <c r="M934"/>
    </row>
    <row r="935" spans="1:13" ht="15" customHeight="1">
      <c r="A935" s="1"/>
      <c r="B935" s="366"/>
      <c r="C935" s="2"/>
      <c r="D935" s="3"/>
      <c r="E935"/>
      <c r="F935"/>
      <c r="G935" s="242"/>
      <c r="H935" s="242"/>
      <c r="I935"/>
      <c r="J935"/>
      <c r="K935"/>
      <c r="L935"/>
      <c r="M935"/>
    </row>
    <row r="936" spans="1:13" ht="15" customHeight="1">
      <c r="A936" s="1"/>
      <c r="B936" s="366"/>
      <c r="C936" s="2"/>
      <c r="D936" s="3"/>
      <c r="E936"/>
      <c r="F936"/>
      <c r="G936" s="242"/>
      <c r="H936" s="242"/>
      <c r="I936"/>
      <c r="J936"/>
      <c r="K936"/>
      <c r="L936"/>
      <c r="M936"/>
    </row>
    <row r="937" spans="1:13" ht="15" customHeight="1">
      <c r="A937" s="1"/>
      <c r="B937" s="366"/>
      <c r="C937" s="2"/>
      <c r="D937" s="3"/>
      <c r="E937"/>
      <c r="F937"/>
      <c r="G937" s="242"/>
      <c r="H937" s="242"/>
      <c r="I937"/>
      <c r="J937"/>
      <c r="K937"/>
      <c r="L937"/>
      <c r="M937"/>
    </row>
    <row r="938" spans="1:13" ht="15" customHeight="1">
      <c r="A938" s="1"/>
      <c r="B938" s="366"/>
      <c r="C938" s="2"/>
      <c r="D938" s="3"/>
      <c r="E938"/>
      <c r="F938"/>
      <c r="G938" s="242"/>
      <c r="H938" s="242"/>
      <c r="I938"/>
      <c r="J938"/>
      <c r="K938"/>
      <c r="L938"/>
      <c r="M938"/>
    </row>
    <row r="939" spans="1:13" ht="15" customHeight="1">
      <c r="A939" s="1"/>
      <c r="B939" s="366"/>
      <c r="C939" s="2"/>
      <c r="D939" s="3"/>
      <c r="E939"/>
      <c r="F939"/>
      <c r="G939" s="242"/>
      <c r="H939" s="242"/>
      <c r="I939"/>
      <c r="J939"/>
      <c r="K939"/>
      <c r="L939"/>
      <c r="M939"/>
    </row>
    <row r="940" spans="1:13" ht="15" customHeight="1">
      <c r="A940" s="1"/>
      <c r="B940" s="366"/>
      <c r="C940" s="2"/>
      <c r="D940" s="3"/>
      <c r="E940"/>
      <c r="F940"/>
      <c r="G940" s="242"/>
      <c r="H940" s="242"/>
      <c r="I940"/>
      <c r="J940"/>
      <c r="K940"/>
      <c r="L940"/>
      <c r="M940"/>
    </row>
    <row r="941" spans="1:13" ht="15" customHeight="1">
      <c r="A941" s="1"/>
      <c r="B941" s="366"/>
      <c r="C941" s="2"/>
      <c r="D941" s="3"/>
      <c r="E941"/>
      <c r="F941"/>
      <c r="G941" s="242"/>
      <c r="H941" s="242"/>
      <c r="I941"/>
      <c r="J941"/>
      <c r="K941"/>
      <c r="L941"/>
      <c r="M941"/>
    </row>
    <row r="942" spans="1:13" ht="15" customHeight="1">
      <c r="A942" s="1"/>
      <c r="B942" s="366"/>
      <c r="C942" s="2"/>
      <c r="D942" s="3"/>
      <c r="E942"/>
      <c r="F942"/>
      <c r="G942" s="242"/>
      <c r="H942" s="242"/>
      <c r="I942"/>
      <c r="J942"/>
      <c r="K942"/>
      <c r="L942"/>
      <c r="M942"/>
    </row>
    <row r="943" spans="1:13" ht="15" customHeight="1">
      <c r="A943" s="1"/>
      <c r="B943" s="366"/>
      <c r="C943" s="2"/>
      <c r="D943" s="3"/>
      <c r="E943"/>
      <c r="F943"/>
      <c r="G943" s="242"/>
      <c r="H943" s="242"/>
      <c r="I943"/>
      <c r="J943"/>
      <c r="K943"/>
      <c r="L943"/>
      <c r="M943"/>
    </row>
    <row r="944" spans="1:13" ht="15" customHeight="1">
      <c r="A944" s="1"/>
      <c r="B944" s="366"/>
      <c r="C944" s="2"/>
      <c r="D944" s="3"/>
      <c r="E944"/>
      <c r="F944"/>
      <c r="G944" s="242"/>
      <c r="H944" s="242"/>
      <c r="I944"/>
      <c r="J944"/>
      <c r="K944"/>
      <c r="L944"/>
      <c r="M944"/>
    </row>
    <row r="945" spans="1:13" ht="15" customHeight="1">
      <c r="A945" s="1"/>
      <c r="B945" s="366"/>
      <c r="C945" s="2"/>
      <c r="D945" s="3"/>
      <c r="E945"/>
      <c r="F945"/>
      <c r="G945" s="242"/>
      <c r="H945" s="242"/>
      <c r="I945"/>
      <c r="J945"/>
      <c r="K945"/>
      <c r="L945"/>
      <c r="M945"/>
    </row>
    <row r="946" spans="1:13" ht="15" customHeight="1">
      <c r="A946" s="1"/>
      <c r="B946" s="366"/>
      <c r="C946" s="2"/>
      <c r="D946" s="3"/>
      <c r="E946"/>
      <c r="F946"/>
      <c r="G946" s="242"/>
      <c r="H946" s="242"/>
      <c r="I946"/>
      <c r="J946"/>
      <c r="K946"/>
      <c r="L946"/>
      <c r="M946"/>
    </row>
    <row r="947" spans="1:13" ht="15" customHeight="1">
      <c r="A947" s="1"/>
      <c r="B947" s="366"/>
      <c r="C947" s="2"/>
      <c r="D947" s="3"/>
      <c r="E947"/>
      <c r="F947"/>
      <c r="G947" s="242"/>
      <c r="H947" s="242"/>
      <c r="I947"/>
      <c r="J947"/>
      <c r="K947"/>
      <c r="L947"/>
      <c r="M947"/>
    </row>
    <row r="948" spans="1:13" ht="15" customHeight="1">
      <c r="A948" s="1"/>
      <c r="B948" s="366"/>
      <c r="C948" s="2"/>
      <c r="D948" s="3"/>
      <c r="E948"/>
      <c r="F948"/>
      <c r="G948" s="242"/>
      <c r="H948" s="242"/>
      <c r="I948"/>
      <c r="J948"/>
      <c r="K948"/>
      <c r="L948"/>
      <c r="M948"/>
    </row>
    <row r="949" spans="1:13" ht="15" customHeight="1">
      <c r="A949" s="1"/>
      <c r="B949" s="366"/>
      <c r="C949" s="2"/>
      <c r="D949" s="3"/>
      <c r="E949"/>
      <c r="F949"/>
      <c r="G949" s="242"/>
      <c r="H949" s="242"/>
      <c r="I949"/>
      <c r="J949"/>
      <c r="K949"/>
      <c r="L949"/>
      <c r="M949"/>
    </row>
    <row r="950" spans="1:13" ht="15" customHeight="1">
      <c r="A950" s="1"/>
      <c r="B950" s="366"/>
      <c r="C950" s="2"/>
      <c r="D950" s="3"/>
      <c r="E950"/>
      <c r="F950"/>
      <c r="G950" s="242"/>
      <c r="H950" s="242"/>
      <c r="I950"/>
      <c r="J950"/>
      <c r="K950"/>
      <c r="L950"/>
      <c r="M950"/>
    </row>
    <row r="951" spans="1:13" ht="15" customHeight="1">
      <c r="A951" s="1"/>
      <c r="B951" s="366"/>
      <c r="C951" s="2"/>
      <c r="D951" s="3"/>
      <c r="E951"/>
      <c r="F951"/>
      <c r="G951" s="242"/>
      <c r="H951" s="242"/>
      <c r="I951"/>
      <c r="J951"/>
      <c r="K951"/>
      <c r="L951"/>
      <c r="M951"/>
    </row>
    <row r="952" spans="1:13" ht="15" customHeight="1">
      <c r="A952" s="1"/>
      <c r="B952" s="366"/>
      <c r="C952" s="2"/>
      <c r="D952" s="3"/>
      <c r="E952"/>
      <c r="F952"/>
      <c r="G952" s="242"/>
      <c r="H952" s="242"/>
      <c r="I952"/>
      <c r="J952"/>
      <c r="K952"/>
      <c r="L952"/>
      <c r="M952"/>
    </row>
    <row r="953" spans="1:13" ht="15" customHeight="1">
      <c r="A953" s="1"/>
      <c r="B953" s="366"/>
      <c r="C953" s="2"/>
      <c r="D953" s="3"/>
      <c r="E953"/>
      <c r="F953"/>
      <c r="G953" s="242"/>
      <c r="H953" s="242"/>
      <c r="I953"/>
      <c r="J953"/>
      <c r="K953"/>
      <c r="L953"/>
      <c r="M953"/>
    </row>
    <row r="954" spans="1:13" ht="15" customHeight="1">
      <c r="A954" s="1"/>
      <c r="B954" s="366"/>
      <c r="C954" s="2"/>
      <c r="D954" s="3"/>
      <c r="E954"/>
      <c r="F954"/>
      <c r="G954" s="242"/>
      <c r="H954" s="242"/>
      <c r="I954"/>
      <c r="J954"/>
      <c r="K954"/>
      <c r="L954"/>
      <c r="M954"/>
    </row>
    <row r="955" spans="1:13" ht="15" customHeight="1">
      <c r="A955" s="1"/>
      <c r="B955" s="366"/>
      <c r="C955" s="2"/>
      <c r="D955" s="3"/>
      <c r="E955"/>
      <c r="F955"/>
      <c r="G955" s="242"/>
      <c r="H955" s="242"/>
      <c r="I955"/>
      <c r="J955"/>
      <c r="K955"/>
      <c r="L955"/>
      <c r="M955"/>
    </row>
    <row r="956" spans="1:13" ht="15" customHeight="1">
      <c r="A956" s="1"/>
      <c r="B956" s="366"/>
      <c r="C956" s="2"/>
      <c r="D956" s="3"/>
      <c r="E956"/>
      <c r="F956"/>
      <c r="G956" s="242"/>
      <c r="H956" s="242"/>
      <c r="I956"/>
      <c r="J956"/>
      <c r="K956"/>
      <c r="L956"/>
      <c r="M956"/>
    </row>
    <row r="957" spans="1:13" ht="15" customHeight="1">
      <c r="A957" s="1"/>
      <c r="B957" s="366"/>
      <c r="C957" s="2"/>
      <c r="D957" s="3"/>
      <c r="E957"/>
      <c r="F957"/>
      <c r="G957" s="242"/>
      <c r="H957" s="242"/>
      <c r="I957"/>
      <c r="J957"/>
      <c r="K957"/>
      <c r="L957"/>
      <c r="M957"/>
    </row>
    <row r="958" spans="1:13" ht="15" customHeight="1">
      <c r="A958" s="1"/>
      <c r="B958" s="366"/>
      <c r="C958" s="2"/>
      <c r="D958" s="3"/>
      <c r="E958"/>
      <c r="F958"/>
      <c r="G958" s="242"/>
      <c r="H958" s="242"/>
      <c r="I958"/>
      <c r="J958"/>
      <c r="K958"/>
      <c r="L958"/>
      <c r="M958"/>
    </row>
    <row r="959" spans="1:13" ht="15" customHeight="1">
      <c r="A959" s="1"/>
      <c r="B959" s="366"/>
      <c r="C959" s="2"/>
      <c r="D959" s="3"/>
      <c r="E959"/>
      <c r="F959"/>
      <c r="G959" s="242"/>
      <c r="H959" s="242"/>
      <c r="I959"/>
      <c r="J959"/>
      <c r="K959"/>
      <c r="L959"/>
      <c r="M959"/>
    </row>
    <row r="960" spans="1:13" ht="15" customHeight="1">
      <c r="A960" s="1"/>
      <c r="B960" s="366"/>
      <c r="C960" s="2"/>
      <c r="D960" s="3"/>
      <c r="E960"/>
      <c r="F960"/>
      <c r="G960" s="242"/>
      <c r="H960" s="242"/>
      <c r="I960"/>
      <c r="J960"/>
      <c r="K960"/>
      <c r="L960"/>
      <c r="M960"/>
    </row>
    <row r="961" spans="1:13" ht="15" customHeight="1">
      <c r="A961" s="1"/>
      <c r="B961" s="366"/>
      <c r="C961" s="2"/>
      <c r="D961" s="3"/>
      <c r="E961"/>
      <c r="F961"/>
      <c r="G961" s="242"/>
      <c r="H961" s="242"/>
      <c r="I961"/>
      <c r="J961"/>
      <c r="K961"/>
      <c r="L961"/>
      <c r="M961"/>
    </row>
    <row r="962" spans="1:13" ht="15" customHeight="1">
      <c r="A962" s="1"/>
      <c r="B962" s="366"/>
      <c r="C962" s="2"/>
      <c r="D962" s="3"/>
      <c r="E962"/>
      <c r="F962"/>
      <c r="G962" s="242"/>
      <c r="H962" s="242"/>
      <c r="I962"/>
      <c r="J962"/>
      <c r="K962"/>
      <c r="L962"/>
      <c r="M962"/>
    </row>
    <row r="963" spans="1:13" ht="15" customHeight="1">
      <c r="A963" s="1"/>
      <c r="B963" s="366"/>
      <c r="C963" s="2"/>
      <c r="D963" s="3"/>
      <c r="E963"/>
      <c r="F963"/>
      <c r="G963" s="242"/>
      <c r="H963" s="242"/>
      <c r="I963"/>
      <c r="J963"/>
      <c r="K963"/>
      <c r="L963"/>
      <c r="M963"/>
    </row>
    <row r="964" spans="1:13" ht="15" customHeight="1">
      <c r="A964" s="1"/>
      <c r="B964" s="366"/>
      <c r="C964" s="2"/>
      <c r="D964" s="3"/>
      <c r="E964"/>
      <c r="F964"/>
      <c r="G964" s="242"/>
      <c r="H964" s="242"/>
      <c r="I964"/>
      <c r="J964"/>
      <c r="K964"/>
      <c r="L964"/>
      <c r="M964"/>
    </row>
    <row r="965" spans="1:13" ht="15" customHeight="1">
      <c r="A965" s="1"/>
      <c r="B965" s="366"/>
      <c r="C965" s="2"/>
      <c r="D965" s="3"/>
      <c r="E965"/>
      <c r="F965"/>
      <c r="G965" s="242"/>
      <c r="H965" s="242"/>
      <c r="I965"/>
      <c r="J965"/>
      <c r="K965"/>
      <c r="L965"/>
      <c r="M965"/>
    </row>
    <row r="966" spans="1:13" ht="15" customHeight="1">
      <c r="A966" s="1"/>
      <c r="B966" s="366"/>
      <c r="C966" s="2"/>
      <c r="D966" s="3"/>
      <c r="E966"/>
      <c r="F966"/>
      <c r="G966" s="242"/>
      <c r="H966" s="242"/>
      <c r="I966"/>
      <c r="J966"/>
      <c r="K966"/>
      <c r="L966"/>
      <c r="M966"/>
    </row>
    <row r="967" spans="1:13" ht="15" customHeight="1">
      <c r="A967" s="1"/>
      <c r="B967" s="366"/>
      <c r="C967" s="2"/>
      <c r="D967" s="3"/>
      <c r="E967"/>
      <c r="F967"/>
      <c r="G967" s="242"/>
      <c r="H967" s="242"/>
      <c r="I967"/>
      <c r="J967"/>
      <c r="K967"/>
      <c r="L967"/>
      <c r="M967"/>
    </row>
    <row r="968" spans="1:13" ht="15" customHeight="1">
      <c r="A968" s="1"/>
      <c r="B968" s="366"/>
      <c r="C968" s="2"/>
      <c r="D968" s="3"/>
      <c r="E968"/>
      <c r="F968"/>
      <c r="G968" s="242"/>
      <c r="H968" s="242"/>
      <c r="I968"/>
      <c r="J968"/>
      <c r="K968"/>
      <c r="L968"/>
      <c r="M968"/>
    </row>
    <row r="969" spans="1:13" ht="15" customHeight="1">
      <c r="A969" s="1"/>
      <c r="B969" s="366"/>
      <c r="C969" s="2"/>
      <c r="D969" s="3"/>
      <c r="E969"/>
      <c r="F969"/>
      <c r="G969" s="242"/>
      <c r="H969" s="242"/>
      <c r="I969"/>
      <c r="J969"/>
      <c r="K969"/>
      <c r="L969"/>
      <c r="M969"/>
    </row>
    <row r="970" spans="1:13" ht="15" customHeight="1">
      <c r="A970" s="1"/>
      <c r="B970" s="366"/>
      <c r="C970" s="2"/>
      <c r="D970" s="3"/>
      <c r="E970"/>
      <c r="F970"/>
      <c r="G970" s="242"/>
      <c r="H970" s="242"/>
      <c r="I970"/>
      <c r="J970"/>
      <c r="K970"/>
      <c r="L970"/>
      <c r="M970"/>
    </row>
    <row r="971" spans="1:13" ht="15" customHeight="1">
      <c r="A971" s="1"/>
      <c r="B971" s="366"/>
      <c r="C971" s="2"/>
      <c r="D971" s="3"/>
      <c r="E971"/>
      <c r="F971"/>
      <c r="G971" s="242"/>
      <c r="H971" s="242"/>
      <c r="I971"/>
      <c r="J971"/>
      <c r="K971"/>
      <c r="L971"/>
      <c r="M971"/>
    </row>
    <row r="972" spans="1:13" ht="15" customHeight="1">
      <c r="A972" s="1"/>
      <c r="B972" s="366"/>
      <c r="C972" s="2"/>
      <c r="D972" s="3"/>
      <c r="E972"/>
      <c r="F972"/>
      <c r="G972" s="242"/>
      <c r="H972" s="242"/>
      <c r="I972"/>
      <c r="J972"/>
      <c r="K972"/>
      <c r="L972"/>
      <c r="M972"/>
    </row>
    <row r="973" spans="1:13" ht="15" customHeight="1">
      <c r="A973" s="1"/>
      <c r="B973" s="366"/>
      <c r="C973" s="2"/>
      <c r="D973" s="3"/>
      <c r="E973"/>
      <c r="F973"/>
      <c r="G973" s="242"/>
      <c r="H973" s="242"/>
      <c r="I973"/>
      <c r="J973"/>
      <c r="K973"/>
      <c r="L973"/>
      <c r="M973"/>
    </row>
    <row r="974" spans="1:13" ht="15" customHeight="1">
      <c r="A974" s="1"/>
      <c r="B974" s="366"/>
      <c r="C974" s="2"/>
      <c r="D974" s="3"/>
      <c r="E974"/>
      <c r="F974"/>
      <c r="G974" s="242"/>
      <c r="H974" s="242"/>
      <c r="I974"/>
      <c r="J974"/>
      <c r="K974"/>
      <c r="L974"/>
      <c r="M974"/>
    </row>
    <row r="975" spans="1:13" ht="15" customHeight="1">
      <c r="A975" s="1"/>
      <c r="B975" s="366"/>
      <c r="C975" s="2"/>
      <c r="D975" s="3"/>
      <c r="E975"/>
      <c r="F975"/>
      <c r="G975" s="242"/>
      <c r="H975" s="242"/>
      <c r="I975"/>
      <c r="J975"/>
      <c r="K975"/>
      <c r="L975"/>
      <c r="M975"/>
    </row>
    <row r="976" spans="1:13" ht="15" customHeight="1">
      <c r="A976" s="1"/>
      <c r="B976" s="366"/>
      <c r="C976" s="2"/>
      <c r="D976" s="3"/>
      <c r="E976"/>
      <c r="F976"/>
      <c r="G976" s="242"/>
      <c r="H976" s="242"/>
      <c r="I976"/>
      <c r="J976"/>
      <c r="K976"/>
      <c r="L976"/>
      <c r="M976"/>
    </row>
    <row r="977" spans="1:13" ht="15" customHeight="1">
      <c r="A977" s="1"/>
      <c r="B977" s="366"/>
      <c r="C977" s="2"/>
      <c r="D977" s="3"/>
      <c r="E977"/>
      <c r="F977"/>
      <c r="G977" s="242"/>
      <c r="H977" s="242"/>
      <c r="I977"/>
      <c r="J977"/>
      <c r="K977"/>
      <c r="L977"/>
      <c r="M977"/>
    </row>
    <row r="978" spans="1:13" ht="15" customHeight="1">
      <c r="A978" s="1"/>
      <c r="B978" s="366"/>
      <c r="C978" s="2"/>
      <c r="D978" s="3"/>
      <c r="E978"/>
      <c r="F978"/>
      <c r="G978" s="242"/>
      <c r="H978" s="242"/>
      <c r="I978"/>
      <c r="J978"/>
      <c r="K978"/>
      <c r="L978"/>
      <c r="M978"/>
    </row>
    <row r="979" spans="1:13" ht="15" customHeight="1">
      <c r="A979" s="1"/>
      <c r="B979" s="366"/>
      <c r="C979" s="2"/>
      <c r="D979" s="3"/>
      <c r="E979"/>
      <c r="F979"/>
      <c r="G979" s="242"/>
      <c r="H979" s="242"/>
      <c r="I979"/>
      <c r="J979"/>
      <c r="K979"/>
      <c r="L979"/>
      <c r="M979"/>
    </row>
    <row r="980" spans="1:13" ht="15" customHeight="1">
      <c r="A980" s="1"/>
      <c r="B980" s="366"/>
      <c r="C980" s="2"/>
      <c r="D980" s="3"/>
      <c r="E980"/>
      <c r="F980"/>
      <c r="G980" s="242"/>
      <c r="H980" s="242"/>
      <c r="I980"/>
      <c r="J980"/>
      <c r="K980"/>
      <c r="L980"/>
      <c r="M980"/>
    </row>
    <row r="981" spans="1:13" ht="15" customHeight="1">
      <c r="A981" s="1"/>
      <c r="B981" s="366"/>
      <c r="C981" s="2"/>
      <c r="D981" s="3"/>
      <c r="E981"/>
      <c r="F981"/>
      <c r="G981" s="242"/>
      <c r="H981" s="242"/>
      <c r="I981"/>
      <c r="J981"/>
      <c r="K981"/>
      <c r="L981"/>
      <c r="M981"/>
    </row>
    <row r="982" spans="1:13" ht="15" customHeight="1">
      <c r="A982" s="1"/>
      <c r="B982" s="366"/>
      <c r="C982" s="2"/>
      <c r="D982" s="3"/>
      <c r="E982"/>
      <c r="F982"/>
      <c r="G982" s="242"/>
      <c r="H982" s="242"/>
      <c r="I982"/>
      <c r="J982"/>
      <c r="K982"/>
      <c r="L982"/>
      <c r="M982"/>
    </row>
    <row r="983" spans="1:13" ht="15" customHeight="1">
      <c r="A983" s="1"/>
      <c r="B983" s="366"/>
      <c r="C983" s="2"/>
      <c r="D983" s="3"/>
      <c r="E983"/>
      <c r="F983"/>
      <c r="G983" s="242"/>
      <c r="H983" s="242"/>
      <c r="I983"/>
      <c r="J983"/>
      <c r="K983"/>
      <c r="L983"/>
      <c r="M983"/>
    </row>
    <row r="984" spans="1:13" ht="15" customHeight="1">
      <c r="A984" s="1"/>
      <c r="B984" s="366"/>
      <c r="C984" s="2"/>
      <c r="D984" s="2"/>
      <c r="E984"/>
      <c r="F984"/>
      <c r="G984" s="242"/>
      <c r="H984" s="242"/>
      <c r="I984"/>
      <c r="J984"/>
      <c r="K984"/>
      <c r="L984"/>
      <c r="M984"/>
    </row>
    <row r="985" spans="1:13" ht="15" customHeight="1">
      <c r="A985" s="1"/>
      <c r="B985" s="366"/>
      <c r="C985" s="2"/>
      <c r="D985" s="2"/>
      <c r="E985"/>
      <c r="F985"/>
      <c r="G985" s="242"/>
      <c r="H985" s="242"/>
      <c r="I985"/>
      <c r="J985"/>
      <c r="K985"/>
      <c r="L985"/>
      <c r="M985"/>
    </row>
    <row r="986" spans="1:13" ht="15" customHeight="1">
      <c r="A986" s="1"/>
      <c r="B986" s="366"/>
      <c r="C986" s="2"/>
      <c r="D986" s="2"/>
      <c r="E986"/>
      <c r="F986"/>
      <c r="G986" s="242"/>
      <c r="H986" s="242"/>
      <c r="I986"/>
      <c r="J986"/>
      <c r="K986"/>
      <c r="L986"/>
      <c r="M986"/>
    </row>
    <row r="987" spans="1:13" ht="15" customHeight="1">
      <c r="A987" s="1"/>
      <c r="B987" s="366"/>
      <c r="C987" s="2"/>
      <c r="D987" s="2"/>
      <c r="E987"/>
      <c r="F987"/>
      <c r="G987" s="242"/>
      <c r="H987" s="242"/>
      <c r="I987"/>
      <c r="J987"/>
      <c r="K987"/>
      <c r="L987"/>
      <c r="M987"/>
    </row>
    <row r="988" spans="1:13" ht="15" customHeight="1">
      <c r="A988" s="1"/>
      <c r="B988" s="366"/>
      <c r="C988" s="2"/>
      <c r="D988" s="2"/>
      <c r="E988"/>
      <c r="F988"/>
      <c r="G988" s="242"/>
      <c r="H988" s="242"/>
      <c r="I988"/>
      <c r="J988"/>
      <c r="K988"/>
      <c r="L988"/>
      <c r="M988"/>
    </row>
    <row r="989" spans="1:13" ht="15" customHeight="1">
      <c r="A989" s="1"/>
      <c r="B989" s="366"/>
      <c r="C989" s="2"/>
      <c r="D989" s="2"/>
      <c r="E989"/>
      <c r="F989"/>
      <c r="G989" s="242"/>
      <c r="H989" s="242"/>
      <c r="I989"/>
      <c r="J989"/>
      <c r="K989"/>
      <c r="L989"/>
      <c r="M989"/>
    </row>
    <row r="990" spans="1:13" ht="15" customHeight="1">
      <c r="A990" s="1"/>
      <c r="B990" s="366"/>
      <c r="C990" s="2"/>
      <c r="D990" s="2"/>
      <c r="E990"/>
      <c r="F990"/>
      <c r="G990" s="242"/>
      <c r="H990" s="242"/>
      <c r="I990"/>
      <c r="J990"/>
      <c r="K990"/>
      <c r="L990"/>
      <c r="M990"/>
    </row>
    <row r="991" spans="1:13" ht="15" customHeight="1">
      <c r="A991" s="1"/>
      <c r="B991" s="366"/>
      <c r="C991" s="2"/>
      <c r="D991" s="2"/>
      <c r="E991"/>
      <c r="F991"/>
      <c r="G991" s="242"/>
      <c r="H991" s="242"/>
      <c r="I991"/>
      <c r="J991"/>
      <c r="K991"/>
      <c r="L991"/>
      <c r="M991"/>
    </row>
    <row r="992" spans="1:13" ht="15" customHeight="1">
      <c r="A992" s="1"/>
      <c r="B992" s="366"/>
      <c r="C992" s="2"/>
      <c r="D992" s="2"/>
      <c r="E992"/>
      <c r="F992"/>
      <c r="G992" s="242"/>
      <c r="H992" s="242"/>
      <c r="I992"/>
      <c r="J992"/>
      <c r="K992"/>
      <c r="L992"/>
      <c r="M992"/>
    </row>
    <row r="993" spans="1:13" ht="15" customHeight="1">
      <c r="A993" s="1"/>
      <c r="B993" s="366"/>
      <c r="C993" s="2"/>
      <c r="D993" s="2"/>
      <c r="E993"/>
      <c r="F993"/>
      <c r="G993" s="242"/>
      <c r="H993" s="242"/>
      <c r="I993"/>
      <c r="J993"/>
      <c r="K993"/>
      <c r="L993"/>
      <c r="M993"/>
    </row>
    <row r="994" spans="1:13" ht="15" customHeight="1">
      <c r="A994" s="1"/>
      <c r="B994" s="366"/>
      <c r="C994" s="2"/>
      <c r="D994" s="2"/>
      <c r="E994"/>
      <c r="F994"/>
      <c r="G994" s="242"/>
      <c r="H994" s="242"/>
      <c r="I994"/>
      <c r="J994"/>
      <c r="K994"/>
      <c r="L994"/>
      <c r="M994"/>
    </row>
    <row r="995" spans="1:13" ht="15" customHeight="1">
      <c r="A995" s="1"/>
      <c r="B995" s="366"/>
      <c r="C995" s="2"/>
      <c r="D995" s="2"/>
      <c r="E995"/>
      <c r="F995"/>
      <c r="G995" s="242"/>
      <c r="H995" s="242"/>
      <c r="I995"/>
      <c r="J995"/>
      <c r="K995"/>
      <c r="L995"/>
      <c r="M995"/>
    </row>
    <row r="996" spans="1:13" ht="15" customHeight="1">
      <c r="A996" s="1"/>
      <c r="B996" s="366"/>
      <c r="C996" s="2"/>
      <c r="D996" s="2"/>
      <c r="E996"/>
      <c r="F996"/>
      <c r="G996" s="242"/>
      <c r="H996" s="242"/>
      <c r="I996"/>
      <c r="J996"/>
      <c r="K996"/>
      <c r="L996"/>
      <c r="M996"/>
    </row>
    <row r="997" spans="1:13" ht="15" customHeight="1">
      <c r="A997" s="1"/>
      <c r="B997" s="366"/>
      <c r="C997" s="2"/>
      <c r="D997" s="2"/>
      <c r="E997"/>
      <c r="F997"/>
      <c r="G997" s="242"/>
      <c r="H997" s="242"/>
      <c r="I997"/>
      <c r="J997"/>
      <c r="K997"/>
      <c r="L997"/>
      <c r="M997"/>
    </row>
    <row r="998" spans="1:13" ht="15" customHeight="1">
      <c r="A998" s="1"/>
      <c r="B998" s="366"/>
      <c r="C998" s="2"/>
      <c r="D998" s="2"/>
      <c r="E998"/>
      <c r="F998"/>
      <c r="G998" s="242"/>
      <c r="H998" s="242"/>
      <c r="I998"/>
      <c r="J998"/>
      <c r="K998"/>
      <c r="L998"/>
      <c r="M998"/>
    </row>
    <row r="999" spans="1:13" ht="15" customHeight="1">
      <c r="A999" s="1"/>
      <c r="B999" s="366"/>
      <c r="C999" s="2"/>
      <c r="D999" s="2"/>
      <c r="E999"/>
      <c r="F999"/>
      <c r="G999" s="242"/>
      <c r="H999" s="242"/>
      <c r="I999"/>
      <c r="J999"/>
      <c r="K999"/>
      <c r="L999"/>
      <c r="M999"/>
    </row>
    <row r="1000" spans="1:13" ht="15" customHeight="1">
      <c r="A1000" s="1"/>
      <c r="B1000" s="366"/>
      <c r="C1000" s="2"/>
      <c r="D1000" s="2"/>
      <c r="E1000"/>
      <c r="F1000"/>
      <c r="G1000" s="242"/>
      <c r="H1000" s="242"/>
      <c r="I1000"/>
      <c r="J1000"/>
      <c r="K1000"/>
      <c r="L1000"/>
      <c r="M1000"/>
    </row>
    <row r="1001" spans="1:13" ht="15" customHeight="1">
      <c r="A1001" s="1"/>
      <c r="B1001" s="366"/>
      <c r="C1001" s="2"/>
      <c r="D1001" s="2"/>
      <c r="E1001"/>
      <c r="F1001"/>
      <c r="G1001" s="242"/>
      <c r="H1001" s="242"/>
      <c r="I1001"/>
      <c r="J1001"/>
      <c r="K1001"/>
      <c r="L1001"/>
      <c r="M1001"/>
    </row>
    <row r="1002" spans="1:13" ht="15" customHeight="1">
      <c r="A1002" s="1"/>
      <c r="B1002" s="366"/>
      <c r="C1002" s="2"/>
      <c r="D1002" s="2"/>
      <c r="E1002"/>
      <c r="F1002"/>
      <c r="G1002" s="242"/>
      <c r="H1002" s="242"/>
      <c r="I1002"/>
      <c r="J1002"/>
      <c r="K1002"/>
      <c r="L1002"/>
      <c r="M1002"/>
    </row>
    <row r="1003" spans="1:13" ht="15" customHeight="1">
      <c r="A1003" s="1"/>
      <c r="B1003" s="366"/>
      <c r="C1003" s="2"/>
      <c r="D1003" s="2"/>
      <c r="E1003"/>
      <c r="F1003"/>
      <c r="G1003" s="242"/>
      <c r="H1003" s="242"/>
      <c r="I1003"/>
      <c r="J1003"/>
      <c r="K1003"/>
      <c r="L1003"/>
      <c r="M1003"/>
    </row>
    <row r="1004" spans="1:13" ht="15" customHeight="1">
      <c r="A1004" s="1"/>
      <c r="B1004" s="366"/>
      <c r="C1004" s="2"/>
      <c r="D1004" s="2"/>
      <c r="E1004"/>
      <c r="F1004"/>
      <c r="G1004" s="242"/>
      <c r="H1004" s="242"/>
      <c r="I1004"/>
      <c r="J1004"/>
      <c r="K1004"/>
      <c r="L1004"/>
      <c r="M1004"/>
    </row>
    <row r="1005" spans="1:13" ht="15" customHeight="1">
      <c r="A1005" s="1"/>
      <c r="B1005" s="366"/>
      <c r="C1005" s="2"/>
      <c r="D1005" s="2"/>
      <c r="E1005"/>
      <c r="F1005"/>
      <c r="G1005" s="242"/>
      <c r="H1005" s="242"/>
      <c r="I1005"/>
      <c r="J1005"/>
      <c r="K1005"/>
      <c r="L1005"/>
      <c r="M1005"/>
    </row>
    <row r="1006" spans="1:13" ht="15" customHeight="1">
      <c r="A1006" s="1"/>
      <c r="B1006" s="366"/>
      <c r="C1006" s="2"/>
      <c r="D1006" s="2"/>
      <c r="E1006"/>
      <c r="F1006"/>
      <c r="G1006" s="242"/>
      <c r="H1006" s="242"/>
      <c r="I1006"/>
      <c r="J1006"/>
      <c r="K1006"/>
      <c r="L1006"/>
      <c r="M1006"/>
    </row>
    <row r="1007" spans="1:13" ht="15" customHeight="1">
      <c r="A1007" s="1"/>
      <c r="B1007" s="366"/>
      <c r="C1007" s="2"/>
      <c r="D1007" s="2"/>
      <c r="E1007"/>
      <c r="F1007"/>
      <c r="G1007" s="242"/>
      <c r="H1007" s="242"/>
      <c r="I1007"/>
      <c r="J1007"/>
      <c r="K1007"/>
      <c r="L1007"/>
      <c r="M1007"/>
    </row>
    <row r="1008" spans="1:13" ht="15" customHeight="1">
      <c r="A1008" s="1"/>
      <c r="B1008" s="366"/>
      <c r="C1008" s="2"/>
      <c r="D1008" s="2"/>
      <c r="E1008"/>
      <c r="F1008"/>
      <c r="G1008" s="242"/>
      <c r="H1008" s="242"/>
      <c r="I1008"/>
      <c r="J1008"/>
      <c r="K1008"/>
      <c r="L1008"/>
      <c r="M1008"/>
    </row>
    <row r="1009" spans="1:13" ht="15" customHeight="1">
      <c r="A1009" s="1"/>
      <c r="B1009" s="366"/>
      <c r="C1009" s="2"/>
      <c r="D1009" s="2"/>
      <c r="E1009"/>
      <c r="F1009"/>
      <c r="G1009" s="242"/>
      <c r="H1009" s="242"/>
      <c r="I1009"/>
      <c r="J1009"/>
      <c r="K1009"/>
      <c r="L1009"/>
      <c r="M1009"/>
    </row>
    <row r="1010" spans="1:13" ht="15" customHeight="1">
      <c r="A1010" s="1"/>
      <c r="B1010" s="366"/>
      <c r="C1010" s="2"/>
      <c r="D1010" s="2"/>
      <c r="E1010"/>
      <c r="F1010"/>
      <c r="G1010" s="242"/>
      <c r="H1010" s="242"/>
      <c r="I1010"/>
      <c r="J1010"/>
      <c r="K1010"/>
      <c r="L1010"/>
      <c r="M1010"/>
    </row>
    <row r="1011" spans="1:13" ht="15" customHeight="1">
      <c r="A1011" s="1"/>
      <c r="B1011" s="366"/>
      <c r="C1011" s="2"/>
      <c r="D1011" s="2"/>
      <c r="E1011"/>
      <c r="F1011"/>
      <c r="G1011" s="242"/>
      <c r="H1011" s="242"/>
      <c r="I1011"/>
      <c r="J1011"/>
      <c r="K1011"/>
      <c r="L1011"/>
      <c r="M1011"/>
    </row>
    <row r="1012" spans="1:13" ht="15" customHeight="1">
      <c r="A1012" s="1"/>
      <c r="B1012" s="366"/>
      <c r="C1012" s="2"/>
      <c r="D1012" s="2"/>
      <c r="E1012"/>
      <c r="F1012"/>
      <c r="G1012" s="242"/>
      <c r="H1012" s="242"/>
      <c r="I1012"/>
      <c r="J1012"/>
      <c r="K1012"/>
      <c r="L1012"/>
      <c r="M1012"/>
    </row>
    <row r="1013" spans="1:13" ht="15" customHeight="1">
      <c r="A1013" s="1"/>
      <c r="B1013" s="366"/>
      <c r="C1013" s="2"/>
      <c r="D1013" s="2"/>
      <c r="E1013"/>
      <c r="F1013"/>
      <c r="G1013" s="242"/>
      <c r="H1013" s="242"/>
      <c r="I1013"/>
      <c r="J1013"/>
      <c r="K1013"/>
      <c r="L1013"/>
      <c r="M1013"/>
    </row>
    <row r="1014" spans="1:13" ht="15" customHeight="1">
      <c r="A1014" s="1"/>
      <c r="B1014" s="366"/>
      <c r="C1014" s="2"/>
      <c r="D1014" s="2"/>
      <c r="E1014"/>
      <c r="F1014"/>
      <c r="G1014" s="242"/>
      <c r="H1014" s="242"/>
      <c r="I1014"/>
      <c r="J1014"/>
      <c r="K1014"/>
      <c r="L1014"/>
      <c r="M1014"/>
    </row>
    <row r="1015" spans="1:13" ht="15" customHeight="1">
      <c r="A1015" s="1"/>
      <c r="B1015" s="366"/>
      <c r="C1015" s="2"/>
      <c r="D1015" s="2"/>
      <c r="E1015"/>
      <c r="F1015"/>
      <c r="G1015" s="242"/>
      <c r="H1015" s="242"/>
      <c r="I1015"/>
      <c r="J1015"/>
      <c r="K1015"/>
      <c r="L1015"/>
      <c r="M1015"/>
    </row>
    <row r="1016" spans="1:13" ht="15" customHeight="1">
      <c r="A1016" s="1"/>
      <c r="B1016" s="366"/>
      <c r="C1016" s="2"/>
      <c r="D1016" s="2"/>
      <c r="E1016"/>
      <c r="F1016"/>
      <c r="G1016" s="242"/>
      <c r="H1016" s="242"/>
      <c r="I1016"/>
      <c r="J1016"/>
      <c r="K1016"/>
      <c r="L1016"/>
      <c r="M1016"/>
    </row>
    <row r="1017" spans="1:13" ht="15" customHeight="1">
      <c r="A1017" s="1"/>
      <c r="B1017" s="366"/>
      <c r="C1017" s="2"/>
      <c r="D1017" s="2"/>
      <c r="E1017"/>
      <c r="F1017"/>
      <c r="G1017" s="242"/>
      <c r="H1017" s="242"/>
      <c r="I1017"/>
      <c r="J1017"/>
      <c r="K1017"/>
      <c r="L1017"/>
      <c r="M1017"/>
    </row>
    <row r="1018" spans="1:13" ht="15" customHeight="1">
      <c r="A1018" s="1"/>
      <c r="B1018" s="366"/>
      <c r="C1018" s="2"/>
      <c r="D1018" s="2"/>
      <c r="E1018"/>
      <c r="F1018"/>
      <c r="G1018" s="242"/>
      <c r="H1018" s="242"/>
      <c r="I1018"/>
      <c r="J1018"/>
      <c r="K1018"/>
      <c r="L1018"/>
      <c r="M1018"/>
    </row>
    <row r="1019" spans="1:13" ht="15" customHeight="1">
      <c r="A1019" s="1"/>
      <c r="B1019" s="366"/>
      <c r="C1019" s="2"/>
      <c r="D1019" s="2"/>
      <c r="E1019"/>
      <c r="F1019"/>
      <c r="G1019" s="242"/>
      <c r="H1019" s="242"/>
      <c r="I1019"/>
      <c r="J1019"/>
      <c r="K1019"/>
      <c r="L1019"/>
      <c r="M1019"/>
    </row>
    <row r="1020" spans="1:13" ht="15" customHeight="1">
      <c r="A1020" s="1"/>
      <c r="B1020" s="366"/>
      <c r="C1020" s="2"/>
      <c r="D1020" s="2"/>
      <c r="E1020"/>
      <c r="F1020"/>
      <c r="G1020" s="242"/>
      <c r="H1020" s="242"/>
      <c r="I1020"/>
      <c r="J1020"/>
      <c r="K1020"/>
      <c r="L1020"/>
      <c r="M1020"/>
    </row>
    <row r="1021" spans="1:13" ht="15" customHeight="1">
      <c r="A1021" s="1"/>
      <c r="B1021" s="366"/>
      <c r="C1021" s="2"/>
      <c r="D1021" s="2"/>
      <c r="E1021"/>
      <c r="F1021"/>
      <c r="G1021" s="242"/>
      <c r="H1021" s="242"/>
      <c r="I1021"/>
      <c r="J1021"/>
      <c r="K1021"/>
      <c r="L1021"/>
      <c r="M1021"/>
    </row>
    <row r="1022" spans="1:13" ht="15" customHeight="1">
      <c r="A1022" s="1"/>
      <c r="B1022" s="366"/>
      <c r="C1022" s="2"/>
      <c r="D1022" s="2"/>
      <c r="E1022"/>
      <c r="F1022"/>
      <c r="G1022" s="242"/>
      <c r="H1022" s="242"/>
      <c r="I1022"/>
      <c r="J1022"/>
      <c r="K1022"/>
      <c r="L1022"/>
      <c r="M1022"/>
    </row>
    <row r="1023" spans="1:13" ht="15" customHeight="1">
      <c r="A1023" s="1"/>
      <c r="B1023" s="366"/>
      <c r="C1023" s="2"/>
      <c r="D1023" s="2"/>
      <c r="E1023"/>
      <c r="F1023"/>
      <c r="G1023" s="242"/>
      <c r="H1023" s="242"/>
      <c r="I1023"/>
      <c r="J1023"/>
      <c r="K1023"/>
      <c r="L1023"/>
      <c r="M1023"/>
    </row>
    <row r="1024" spans="1:13" ht="15" customHeight="1">
      <c r="A1024" s="1"/>
      <c r="B1024" s="366"/>
      <c r="C1024" s="2"/>
      <c r="D1024" s="2"/>
      <c r="E1024"/>
      <c r="F1024"/>
      <c r="G1024" s="242"/>
      <c r="H1024" s="242"/>
      <c r="I1024"/>
      <c r="J1024"/>
      <c r="K1024"/>
      <c r="L1024"/>
      <c r="M1024"/>
    </row>
    <row r="1025" spans="1:13" ht="15" customHeight="1">
      <c r="A1025" s="1"/>
      <c r="B1025" s="366"/>
      <c r="C1025" s="2"/>
      <c r="D1025" s="2"/>
      <c r="E1025"/>
      <c r="F1025"/>
      <c r="G1025" s="242"/>
      <c r="H1025" s="242"/>
      <c r="I1025"/>
      <c r="J1025"/>
      <c r="K1025"/>
      <c r="L1025"/>
      <c r="M1025"/>
    </row>
    <row r="1026" spans="1:13" ht="15" customHeight="1">
      <c r="A1026" s="1"/>
      <c r="B1026" s="366"/>
      <c r="C1026" s="2"/>
      <c r="D1026" s="2"/>
      <c r="E1026"/>
      <c r="F1026"/>
      <c r="G1026" s="242"/>
      <c r="H1026" s="242"/>
      <c r="I1026"/>
      <c r="J1026"/>
      <c r="K1026"/>
      <c r="L1026"/>
      <c r="M1026"/>
    </row>
    <row r="1027" spans="1:13" ht="15" customHeight="1">
      <c r="A1027" s="1"/>
      <c r="B1027" s="366"/>
      <c r="C1027" s="2"/>
      <c r="D1027" s="2"/>
      <c r="E1027"/>
      <c r="F1027"/>
      <c r="G1027" s="242"/>
      <c r="H1027" s="242"/>
      <c r="I1027"/>
      <c r="J1027"/>
      <c r="K1027"/>
      <c r="L1027"/>
      <c r="M1027"/>
    </row>
    <row r="1028" spans="1:13" ht="15" customHeight="1">
      <c r="A1028" s="1"/>
      <c r="B1028" s="366"/>
      <c r="C1028" s="2"/>
      <c r="D1028" s="2"/>
      <c r="E1028"/>
      <c r="F1028"/>
      <c r="G1028" s="242"/>
      <c r="H1028" s="242"/>
      <c r="I1028"/>
      <c r="J1028"/>
      <c r="K1028"/>
      <c r="L1028"/>
      <c r="M1028"/>
    </row>
    <row r="1029" spans="1:13" ht="15" customHeight="1">
      <c r="A1029" s="1"/>
      <c r="B1029" s="366"/>
      <c r="C1029" s="2"/>
      <c r="D1029" s="2"/>
      <c r="E1029"/>
      <c r="F1029"/>
      <c r="G1029" s="242"/>
      <c r="H1029" s="242"/>
      <c r="I1029"/>
      <c r="J1029"/>
      <c r="K1029"/>
      <c r="L1029"/>
      <c r="M1029"/>
    </row>
    <row r="1030" spans="1:13" ht="15" customHeight="1">
      <c r="A1030" s="1"/>
      <c r="B1030" s="366"/>
      <c r="C1030" s="2"/>
      <c r="D1030" s="2"/>
      <c r="E1030"/>
      <c r="F1030"/>
      <c r="G1030" s="242"/>
      <c r="H1030" s="242"/>
      <c r="I1030"/>
      <c r="J1030"/>
      <c r="K1030"/>
      <c r="L1030"/>
      <c r="M1030"/>
    </row>
    <row r="1031" spans="1:13" ht="15" customHeight="1">
      <c r="A1031" s="1"/>
      <c r="B1031" s="366"/>
      <c r="C1031" s="2"/>
      <c r="D1031" s="2"/>
      <c r="E1031"/>
      <c r="F1031"/>
      <c r="G1031" s="242"/>
      <c r="H1031" s="242"/>
      <c r="I1031"/>
      <c r="J1031"/>
      <c r="K1031"/>
      <c r="L1031"/>
      <c r="M1031"/>
    </row>
    <row r="1032" spans="1:13" ht="15" customHeight="1">
      <c r="A1032" s="1"/>
      <c r="B1032" s="366"/>
      <c r="C1032" s="2"/>
      <c r="D1032" s="2"/>
      <c r="E1032"/>
      <c r="F1032"/>
      <c r="G1032" s="242"/>
      <c r="H1032" s="242"/>
      <c r="I1032"/>
      <c r="J1032"/>
      <c r="K1032"/>
      <c r="L1032"/>
      <c r="M1032"/>
    </row>
    <row r="1033" spans="1:13" ht="15" customHeight="1">
      <c r="A1033" s="1"/>
      <c r="B1033" s="366"/>
      <c r="C1033" s="2"/>
      <c r="D1033" s="2"/>
      <c r="E1033"/>
      <c r="F1033"/>
      <c r="G1033" s="242"/>
      <c r="H1033" s="242"/>
      <c r="I1033"/>
      <c r="J1033"/>
      <c r="K1033"/>
      <c r="L1033"/>
      <c r="M1033"/>
    </row>
    <row r="1034" spans="1:13" ht="15" customHeight="1">
      <c r="A1034" s="1"/>
      <c r="B1034" s="366"/>
      <c r="C1034" s="2"/>
      <c r="D1034" s="2"/>
      <c r="E1034"/>
      <c r="F1034"/>
      <c r="G1034" s="242"/>
      <c r="H1034" s="242"/>
      <c r="I1034"/>
      <c r="J1034"/>
      <c r="K1034"/>
      <c r="L1034"/>
      <c r="M1034"/>
    </row>
    <row r="1035" spans="1:13" ht="15" customHeight="1">
      <c r="A1035" s="1"/>
      <c r="B1035" s="366"/>
      <c r="C1035" s="2"/>
      <c r="D1035" s="2"/>
      <c r="E1035"/>
      <c r="F1035"/>
      <c r="G1035" s="242"/>
      <c r="H1035" s="242"/>
      <c r="I1035"/>
      <c r="J1035"/>
      <c r="K1035"/>
      <c r="L1035"/>
      <c r="M1035"/>
    </row>
    <row r="1036" spans="1:13" ht="15" customHeight="1">
      <c r="A1036" s="1"/>
      <c r="B1036" s="366"/>
      <c r="C1036" s="2"/>
      <c r="D1036" s="2"/>
      <c r="E1036"/>
      <c r="F1036"/>
      <c r="G1036" s="242"/>
      <c r="H1036" s="242"/>
      <c r="I1036"/>
      <c r="J1036"/>
      <c r="K1036"/>
      <c r="L1036"/>
      <c r="M1036"/>
    </row>
    <row r="1037" spans="1:13" ht="15" customHeight="1">
      <c r="A1037" s="1"/>
      <c r="B1037" s="366"/>
      <c r="C1037" s="2"/>
      <c r="D1037" s="2"/>
      <c r="E1037"/>
      <c r="F1037"/>
      <c r="G1037" s="242"/>
      <c r="H1037" s="242"/>
      <c r="I1037"/>
      <c r="J1037"/>
      <c r="K1037"/>
      <c r="L1037"/>
      <c r="M1037"/>
    </row>
    <row r="1038" spans="1:13" ht="15" customHeight="1">
      <c r="A1038" s="1"/>
      <c r="B1038" s="366"/>
      <c r="C1038" s="2"/>
      <c r="D1038" s="2"/>
      <c r="E1038"/>
      <c r="F1038"/>
      <c r="G1038" s="242"/>
      <c r="H1038" s="242"/>
      <c r="I1038"/>
      <c r="J1038"/>
      <c r="K1038"/>
      <c r="L1038"/>
      <c r="M1038"/>
    </row>
    <row r="1039" spans="1:13" ht="15" customHeight="1">
      <c r="A1039" s="1"/>
      <c r="B1039" s="366"/>
      <c r="C1039" s="2"/>
      <c r="D1039" s="2"/>
      <c r="E1039"/>
      <c r="F1039"/>
      <c r="G1039" s="242"/>
      <c r="H1039" s="242"/>
      <c r="I1039"/>
      <c r="J1039"/>
      <c r="K1039"/>
      <c r="L1039"/>
      <c r="M1039"/>
    </row>
    <row r="1040" spans="1:13" ht="15" customHeight="1">
      <c r="A1040" s="1"/>
      <c r="B1040" s="366"/>
      <c r="C1040" s="2"/>
      <c r="D1040" s="2"/>
      <c r="E1040"/>
      <c r="F1040"/>
      <c r="G1040" s="242"/>
      <c r="H1040" s="242"/>
      <c r="I1040"/>
      <c r="J1040"/>
      <c r="K1040"/>
      <c r="L1040"/>
      <c r="M1040"/>
    </row>
    <row r="1041" spans="1:13" ht="15" customHeight="1">
      <c r="A1041" s="1"/>
      <c r="B1041" s="366"/>
      <c r="C1041" s="2"/>
      <c r="D1041" s="2"/>
      <c r="E1041"/>
      <c r="F1041"/>
      <c r="G1041" s="242"/>
      <c r="H1041" s="242"/>
      <c r="I1041"/>
      <c r="J1041"/>
      <c r="K1041"/>
      <c r="L1041"/>
      <c r="M1041"/>
    </row>
    <row r="1042" spans="1:13" ht="15" customHeight="1">
      <c r="A1042" s="1"/>
      <c r="B1042" s="366"/>
      <c r="C1042" s="2"/>
      <c r="D1042" s="2"/>
      <c r="E1042"/>
      <c r="F1042"/>
      <c r="G1042" s="242"/>
      <c r="H1042" s="242"/>
      <c r="I1042"/>
      <c r="J1042"/>
      <c r="K1042"/>
      <c r="L1042"/>
      <c r="M1042"/>
    </row>
    <row r="1043" spans="1:13" ht="15" customHeight="1">
      <c r="A1043" s="1"/>
      <c r="B1043" s="366"/>
      <c r="C1043" s="2"/>
      <c r="D1043" s="2"/>
      <c r="E1043"/>
      <c r="F1043"/>
      <c r="G1043" s="242"/>
      <c r="H1043" s="242"/>
      <c r="I1043"/>
      <c r="J1043"/>
      <c r="K1043"/>
      <c r="L1043"/>
      <c r="M1043"/>
    </row>
    <row r="1044" spans="1:13" ht="15" customHeight="1">
      <c r="A1044" s="1"/>
      <c r="B1044" s="366"/>
      <c r="C1044" s="2"/>
      <c r="D1044" s="2"/>
      <c r="E1044"/>
      <c r="F1044"/>
      <c r="G1044" s="242"/>
      <c r="H1044" s="242"/>
      <c r="I1044"/>
      <c r="J1044"/>
      <c r="K1044"/>
      <c r="L1044"/>
      <c r="M1044"/>
    </row>
    <row r="1045" spans="1:13" ht="15" customHeight="1">
      <c r="A1045" s="1"/>
      <c r="B1045" s="366"/>
      <c r="C1045" s="2"/>
      <c r="D1045" s="2"/>
      <c r="E1045"/>
      <c r="F1045"/>
      <c r="G1045" s="242"/>
      <c r="H1045" s="242"/>
      <c r="I1045"/>
      <c r="J1045"/>
      <c r="K1045"/>
      <c r="L1045"/>
      <c r="M1045"/>
    </row>
    <row r="1046" spans="1:13" ht="15" customHeight="1">
      <c r="A1046" s="1"/>
      <c r="B1046" s="366"/>
      <c r="C1046" s="2"/>
      <c r="D1046" s="2"/>
      <c r="E1046"/>
      <c r="F1046"/>
      <c r="G1046" s="242"/>
      <c r="H1046" s="242"/>
      <c r="I1046"/>
      <c r="J1046"/>
      <c r="K1046"/>
      <c r="L1046"/>
      <c r="M1046"/>
    </row>
    <row r="1047" spans="1:13" ht="15" customHeight="1">
      <c r="A1047" s="1"/>
      <c r="B1047" s="366"/>
      <c r="C1047" s="2"/>
      <c r="D1047" s="2"/>
      <c r="E1047"/>
      <c r="F1047"/>
      <c r="G1047" s="242"/>
      <c r="H1047" s="242"/>
      <c r="I1047"/>
      <c r="J1047"/>
      <c r="K1047"/>
      <c r="L1047"/>
      <c r="M1047"/>
    </row>
    <row r="1048" spans="1:13" ht="15" customHeight="1">
      <c r="A1048" s="1"/>
      <c r="B1048" s="366"/>
      <c r="C1048" s="2"/>
      <c r="D1048" s="2"/>
      <c r="E1048"/>
      <c r="F1048"/>
      <c r="G1048" s="242"/>
      <c r="H1048" s="242"/>
      <c r="I1048"/>
      <c r="J1048"/>
      <c r="K1048"/>
      <c r="L1048"/>
      <c r="M1048"/>
    </row>
    <row r="1049" spans="1:13" ht="15" customHeight="1">
      <c r="A1049" s="1"/>
      <c r="B1049" s="366"/>
      <c r="C1049" s="2"/>
      <c r="D1049" s="2"/>
      <c r="E1049"/>
      <c r="F1049"/>
      <c r="G1049" s="242"/>
      <c r="H1049" s="242"/>
      <c r="I1049"/>
      <c r="J1049"/>
      <c r="K1049"/>
      <c r="L1049"/>
      <c r="M1049"/>
    </row>
    <row r="1050" spans="1:13" ht="15" customHeight="1">
      <c r="A1050" s="1"/>
      <c r="B1050" s="366"/>
      <c r="C1050" s="2"/>
      <c r="D1050" s="2"/>
      <c r="E1050"/>
      <c r="F1050"/>
      <c r="G1050" s="242"/>
      <c r="H1050" s="242"/>
      <c r="I1050"/>
      <c r="J1050"/>
      <c r="K1050"/>
      <c r="L1050"/>
      <c r="M1050"/>
    </row>
    <row r="1051" spans="1:13" ht="15" customHeight="1">
      <c r="A1051" s="1"/>
      <c r="B1051" s="366"/>
      <c r="C1051" s="2"/>
      <c r="D1051" s="2"/>
      <c r="E1051"/>
      <c r="F1051"/>
      <c r="G1051" s="242"/>
      <c r="H1051" s="242"/>
      <c r="I1051"/>
      <c r="J1051"/>
      <c r="K1051"/>
      <c r="L1051"/>
      <c r="M1051"/>
    </row>
    <row r="1052" spans="1:13" ht="15" customHeight="1">
      <c r="A1052" s="1"/>
      <c r="B1052" s="366"/>
      <c r="C1052" s="2"/>
      <c r="D1052" s="2"/>
      <c r="E1052"/>
      <c r="F1052"/>
      <c r="G1052" s="242"/>
      <c r="H1052" s="242"/>
      <c r="I1052"/>
      <c r="J1052"/>
      <c r="K1052"/>
      <c r="L1052"/>
      <c r="M1052"/>
    </row>
    <row r="1053" spans="1:13" ht="15" customHeight="1">
      <c r="A1053" s="1"/>
      <c r="B1053" s="366"/>
      <c r="C1053" s="2"/>
      <c r="D1053" s="2"/>
      <c r="E1053"/>
      <c r="F1053"/>
      <c r="G1053" s="242"/>
      <c r="H1053" s="242"/>
      <c r="I1053"/>
      <c r="J1053"/>
      <c r="K1053"/>
      <c r="L1053"/>
      <c r="M1053"/>
    </row>
    <row r="1054" spans="1:13" ht="15" customHeight="1">
      <c r="A1054" s="1"/>
      <c r="B1054" s="366"/>
      <c r="C1054" s="2"/>
      <c r="D1054" s="2"/>
      <c r="E1054"/>
      <c r="F1054"/>
      <c r="G1054" s="242"/>
      <c r="H1054" s="242"/>
      <c r="I1054"/>
      <c r="J1054"/>
      <c r="K1054"/>
      <c r="L1054"/>
      <c r="M1054"/>
    </row>
    <row r="1055" spans="1:13" ht="15" customHeight="1">
      <c r="A1055" s="1"/>
      <c r="B1055" s="366"/>
      <c r="C1055" s="2"/>
      <c r="D1055" s="2"/>
      <c r="E1055"/>
      <c r="F1055"/>
      <c r="G1055" s="242"/>
      <c r="H1055" s="242"/>
      <c r="I1055"/>
      <c r="J1055"/>
      <c r="K1055"/>
      <c r="L1055"/>
      <c r="M1055"/>
    </row>
    <row r="1056" spans="1:13" ht="15" customHeight="1">
      <c r="A1056" s="1"/>
      <c r="B1056" s="366"/>
      <c r="C1056" s="2"/>
      <c r="D1056" s="2"/>
      <c r="E1056"/>
      <c r="F1056"/>
      <c r="G1056" s="242"/>
      <c r="H1056" s="242"/>
      <c r="I1056"/>
      <c r="J1056"/>
      <c r="K1056"/>
      <c r="L1056"/>
      <c r="M1056"/>
    </row>
    <row r="1057" spans="1:13" ht="15" customHeight="1">
      <c r="A1057" s="1"/>
      <c r="B1057" s="366"/>
      <c r="C1057" s="2"/>
      <c r="D1057" s="2"/>
      <c r="E1057"/>
      <c r="F1057"/>
      <c r="G1057" s="242"/>
      <c r="H1057" s="242"/>
      <c r="I1057"/>
      <c r="J1057"/>
      <c r="K1057"/>
      <c r="L1057"/>
      <c r="M1057"/>
    </row>
    <row r="1058" spans="1:13" ht="15" customHeight="1">
      <c r="A1058" s="1"/>
      <c r="B1058" s="366"/>
      <c r="C1058" s="2"/>
      <c r="D1058" s="2"/>
      <c r="E1058"/>
      <c r="F1058"/>
      <c r="G1058" s="242"/>
      <c r="H1058" s="242"/>
      <c r="I1058"/>
      <c r="J1058"/>
      <c r="K1058"/>
      <c r="L1058"/>
      <c r="M1058"/>
    </row>
    <row r="1059" spans="1:13" ht="15" customHeight="1">
      <c r="A1059" s="1"/>
      <c r="B1059" s="366"/>
      <c r="C1059" s="2"/>
      <c r="D1059" s="2"/>
      <c r="E1059"/>
      <c r="F1059"/>
      <c r="G1059" s="242"/>
      <c r="H1059" s="242"/>
      <c r="I1059"/>
      <c r="J1059"/>
      <c r="K1059"/>
      <c r="L1059"/>
      <c r="M1059"/>
    </row>
    <row r="1060" spans="1:13" ht="15" customHeight="1">
      <c r="A1060" s="1"/>
      <c r="B1060" s="366"/>
      <c r="C1060" s="2"/>
      <c r="D1060" s="2"/>
      <c r="E1060"/>
      <c r="F1060"/>
      <c r="G1060" s="242"/>
      <c r="H1060" s="242"/>
      <c r="I1060"/>
      <c r="J1060"/>
      <c r="K1060"/>
      <c r="L1060"/>
      <c r="M1060"/>
    </row>
    <row r="1061" spans="1:13" ht="15" customHeight="1">
      <c r="A1061" s="1"/>
      <c r="B1061" s="366"/>
      <c r="C1061" s="2"/>
      <c r="D1061" s="2"/>
      <c r="E1061"/>
      <c r="F1061"/>
      <c r="G1061" s="242"/>
      <c r="H1061" s="242"/>
      <c r="I1061"/>
      <c r="J1061"/>
      <c r="K1061"/>
      <c r="L1061"/>
      <c r="M1061"/>
    </row>
    <row r="1062" spans="1:13" ht="15" customHeight="1">
      <c r="A1062" s="1"/>
      <c r="B1062" s="366"/>
      <c r="C1062" s="2"/>
      <c r="D1062" s="2"/>
      <c r="E1062"/>
      <c r="F1062"/>
      <c r="G1062" s="242"/>
      <c r="H1062" s="242"/>
      <c r="I1062"/>
      <c r="J1062"/>
      <c r="K1062"/>
      <c r="L1062"/>
      <c r="M1062"/>
    </row>
    <row r="1063" spans="1:13" ht="15" customHeight="1">
      <c r="A1063" s="1"/>
      <c r="B1063" s="366"/>
      <c r="C1063" s="2"/>
      <c r="D1063" s="2"/>
      <c r="E1063"/>
      <c r="F1063"/>
      <c r="G1063" s="242"/>
      <c r="H1063" s="242"/>
      <c r="I1063"/>
      <c r="J1063"/>
      <c r="K1063"/>
      <c r="L1063"/>
      <c r="M1063"/>
    </row>
    <row r="1064" spans="1:13" ht="15" customHeight="1">
      <c r="A1064" s="1"/>
      <c r="B1064" s="366"/>
      <c r="C1064" s="2"/>
      <c r="D1064" s="2"/>
      <c r="E1064"/>
      <c r="F1064"/>
      <c r="G1064" s="242"/>
      <c r="H1064" s="242"/>
      <c r="I1064"/>
      <c r="J1064"/>
      <c r="K1064"/>
      <c r="L1064"/>
      <c r="M1064"/>
    </row>
    <row r="1065" spans="1:13" ht="15" customHeight="1">
      <c r="A1065" s="1"/>
      <c r="B1065" s="366"/>
      <c r="C1065" s="2"/>
      <c r="D1065" s="2"/>
      <c r="E1065"/>
      <c r="F1065"/>
      <c r="G1065" s="242"/>
      <c r="H1065" s="242"/>
      <c r="I1065"/>
      <c r="J1065"/>
      <c r="K1065"/>
      <c r="L1065"/>
      <c r="M1065"/>
    </row>
    <row r="1066" spans="1:13" ht="15" customHeight="1">
      <c r="A1066" s="1"/>
      <c r="B1066" s="366"/>
      <c r="C1066" s="2"/>
      <c r="D1066" s="2"/>
      <c r="E1066"/>
      <c r="F1066"/>
      <c r="G1066" s="242"/>
      <c r="H1066" s="242"/>
      <c r="I1066"/>
      <c r="J1066"/>
      <c r="K1066"/>
      <c r="L1066"/>
      <c r="M1066"/>
    </row>
    <row r="1067" spans="1:13" ht="15" customHeight="1">
      <c r="A1067" s="1"/>
      <c r="B1067" s="366"/>
      <c r="C1067" s="2"/>
      <c r="D1067" s="2"/>
      <c r="E1067"/>
      <c r="F1067"/>
      <c r="G1067" s="242"/>
      <c r="H1067" s="242"/>
      <c r="I1067"/>
      <c r="J1067"/>
      <c r="K1067"/>
      <c r="L1067"/>
      <c r="M1067"/>
    </row>
    <row r="1068" spans="1:13" ht="15" customHeight="1">
      <c r="A1068" s="1"/>
      <c r="B1068" s="366"/>
      <c r="C1068" s="2"/>
      <c r="D1068" s="2"/>
      <c r="E1068"/>
      <c r="F1068"/>
      <c r="G1068" s="242"/>
      <c r="H1068" s="242"/>
      <c r="I1068"/>
      <c r="J1068"/>
      <c r="K1068"/>
      <c r="L1068"/>
      <c r="M1068"/>
    </row>
    <row r="1069" spans="1:13" ht="15" customHeight="1">
      <c r="A1069" s="1"/>
      <c r="B1069" s="366"/>
      <c r="C1069" s="2"/>
      <c r="D1069" s="2"/>
      <c r="E1069"/>
      <c r="F1069"/>
      <c r="G1069" s="242"/>
      <c r="H1069" s="242"/>
      <c r="I1069"/>
      <c r="J1069"/>
      <c r="K1069"/>
      <c r="L1069"/>
      <c r="M1069"/>
    </row>
    <row r="1070" spans="1:13" ht="15" customHeight="1">
      <c r="A1070" s="1"/>
      <c r="B1070" s="366"/>
      <c r="C1070" s="2"/>
      <c r="D1070" s="2"/>
      <c r="E1070"/>
      <c r="F1070"/>
      <c r="G1070" s="242"/>
      <c r="H1070" s="242"/>
      <c r="I1070"/>
      <c r="J1070"/>
      <c r="K1070"/>
      <c r="L1070"/>
      <c r="M1070"/>
    </row>
    <row r="1071" spans="1:13" ht="15" customHeight="1">
      <c r="A1071" s="1"/>
      <c r="B1071" s="366"/>
      <c r="C1071" s="2"/>
      <c r="D1071" s="2"/>
      <c r="E1071"/>
      <c r="F1071"/>
      <c r="G1071" s="242"/>
      <c r="H1071" s="242"/>
      <c r="I1071"/>
      <c r="J1071"/>
      <c r="K1071"/>
      <c r="L1071"/>
      <c r="M1071"/>
    </row>
    <row r="1072" spans="1:13" ht="15" customHeight="1">
      <c r="A1072" s="1"/>
      <c r="B1072" s="366"/>
      <c r="C1072" s="2"/>
      <c r="D1072" s="2"/>
      <c r="E1072"/>
      <c r="F1072"/>
      <c r="G1072" s="242"/>
      <c r="H1072" s="242"/>
      <c r="I1072"/>
      <c r="J1072"/>
      <c r="K1072"/>
      <c r="L1072"/>
      <c r="M1072"/>
    </row>
    <row r="1073" spans="1:13" ht="15" customHeight="1">
      <c r="A1073" s="1"/>
      <c r="B1073" s="366"/>
      <c r="C1073" s="2"/>
      <c r="D1073" s="2"/>
      <c r="E1073"/>
      <c r="F1073"/>
      <c r="G1073" s="242"/>
      <c r="H1073" s="242"/>
      <c r="I1073"/>
      <c r="J1073"/>
      <c r="K1073"/>
      <c r="L1073"/>
      <c r="M1073"/>
    </row>
    <row r="1074" spans="1:13" ht="15" customHeight="1">
      <c r="A1074" s="1"/>
      <c r="B1074" s="366"/>
      <c r="C1074" s="2"/>
      <c r="D1074" s="2"/>
      <c r="E1074"/>
      <c r="F1074"/>
      <c r="G1074" s="242"/>
      <c r="H1074" s="242"/>
      <c r="I1074"/>
      <c r="J1074"/>
      <c r="K1074"/>
      <c r="L1074"/>
      <c r="M1074"/>
    </row>
    <row r="1075" spans="1:13" ht="15" customHeight="1">
      <c r="A1075" s="1"/>
      <c r="B1075" s="366"/>
      <c r="C1075" s="2"/>
      <c r="D1075" s="2"/>
      <c r="E1075"/>
      <c r="F1075"/>
      <c r="G1075" s="242"/>
      <c r="H1075" s="242"/>
      <c r="I1075"/>
      <c r="J1075"/>
      <c r="K1075"/>
      <c r="L1075"/>
      <c r="M1075"/>
    </row>
    <row r="1076" spans="1:13" ht="15" customHeight="1">
      <c r="A1076" s="1"/>
      <c r="B1076" s="366"/>
      <c r="C1076" s="2"/>
      <c r="D1076" s="2"/>
      <c r="E1076"/>
      <c r="F1076"/>
      <c r="G1076" s="242"/>
      <c r="H1076" s="242"/>
      <c r="I1076"/>
      <c r="J1076"/>
      <c r="K1076"/>
      <c r="L1076"/>
      <c r="M1076"/>
    </row>
    <row r="1077" spans="1:13" ht="15" customHeight="1">
      <c r="A1077" s="1"/>
      <c r="B1077" s="366"/>
      <c r="C1077" s="2"/>
      <c r="D1077" s="2"/>
      <c r="E1077"/>
      <c r="F1077"/>
      <c r="G1077" s="242"/>
      <c r="H1077" s="242"/>
      <c r="I1077"/>
      <c r="J1077"/>
      <c r="K1077"/>
      <c r="L1077"/>
      <c r="M1077"/>
    </row>
    <row r="1078" spans="1:13" ht="15" customHeight="1">
      <c r="A1078" s="1"/>
      <c r="B1078" s="366"/>
      <c r="C1078" s="2"/>
      <c r="D1078" s="2"/>
      <c r="E1078"/>
      <c r="F1078"/>
      <c r="G1078" s="242"/>
      <c r="H1078" s="242"/>
      <c r="I1078"/>
      <c r="J1078"/>
      <c r="K1078"/>
      <c r="L1078"/>
      <c r="M1078"/>
    </row>
    <row r="1079" spans="1:13" ht="15" customHeight="1">
      <c r="A1079" s="1"/>
      <c r="B1079" s="366"/>
      <c r="C1079" s="2"/>
      <c r="D1079" s="2"/>
      <c r="E1079"/>
      <c r="F1079"/>
      <c r="G1079" s="242"/>
      <c r="H1079" s="242"/>
      <c r="I1079"/>
      <c r="J1079"/>
      <c r="K1079"/>
      <c r="L1079"/>
      <c r="M1079"/>
    </row>
    <row r="1080" spans="1:13" ht="15" customHeight="1">
      <c r="A1080" s="1"/>
      <c r="B1080" s="366"/>
      <c r="C1080" s="2"/>
      <c r="D1080" s="2"/>
      <c r="E1080"/>
      <c r="F1080"/>
      <c r="G1080" s="242"/>
      <c r="H1080" s="242"/>
      <c r="I1080"/>
      <c r="J1080"/>
      <c r="K1080"/>
      <c r="L1080"/>
      <c r="M1080"/>
    </row>
    <row r="1081" spans="1:13" ht="15" customHeight="1">
      <c r="A1081" s="1"/>
      <c r="B1081" s="366"/>
      <c r="C1081" s="2"/>
      <c r="D1081" s="2"/>
      <c r="E1081"/>
      <c r="F1081"/>
      <c r="G1081" s="242"/>
      <c r="H1081" s="242"/>
      <c r="I1081"/>
      <c r="J1081"/>
      <c r="K1081"/>
      <c r="L1081"/>
      <c r="M1081"/>
    </row>
    <row r="1082" spans="1:13" ht="15" customHeight="1">
      <c r="A1082" s="1"/>
      <c r="B1082" s="366"/>
      <c r="C1082" s="2"/>
      <c r="D1082" s="2"/>
      <c r="E1082"/>
      <c r="F1082"/>
      <c r="G1082" s="242"/>
      <c r="H1082" s="242"/>
      <c r="I1082"/>
      <c r="J1082"/>
      <c r="K1082"/>
      <c r="L1082"/>
      <c r="M1082"/>
    </row>
    <row r="1083" spans="1:13" ht="15" customHeight="1">
      <c r="A1083" s="1"/>
      <c r="B1083" s="366"/>
      <c r="C1083" s="2"/>
      <c r="D1083" s="2"/>
      <c r="E1083"/>
      <c r="F1083"/>
      <c r="G1083" s="242"/>
      <c r="H1083" s="242"/>
      <c r="I1083"/>
      <c r="J1083"/>
      <c r="K1083"/>
      <c r="L1083"/>
      <c r="M1083"/>
    </row>
    <row r="1084" spans="1:13" ht="15" customHeight="1">
      <c r="A1084" s="1"/>
      <c r="B1084" s="366"/>
      <c r="C1084" s="2"/>
      <c r="D1084" s="2"/>
      <c r="E1084"/>
      <c r="F1084"/>
      <c r="G1084" s="242"/>
      <c r="H1084" s="242"/>
      <c r="I1084"/>
      <c r="J1084"/>
      <c r="K1084"/>
      <c r="L1084"/>
      <c r="M1084"/>
    </row>
    <row r="1085" spans="1:13" ht="15" customHeight="1">
      <c r="A1085" s="1"/>
      <c r="B1085" s="366"/>
      <c r="C1085" s="2"/>
      <c r="D1085" s="2"/>
      <c r="E1085"/>
      <c r="F1085"/>
      <c r="G1085" s="242"/>
      <c r="H1085" s="242"/>
      <c r="I1085"/>
      <c r="J1085"/>
      <c r="K1085"/>
      <c r="L1085"/>
      <c r="M1085"/>
    </row>
    <row r="1086" spans="1:13" ht="15" customHeight="1">
      <c r="A1086" s="1"/>
      <c r="B1086" s="366"/>
      <c r="C1086" s="2"/>
      <c r="D1086" s="2"/>
      <c r="E1086"/>
      <c r="F1086"/>
      <c r="G1086" s="242"/>
      <c r="H1086" s="242"/>
      <c r="I1086"/>
      <c r="J1086"/>
      <c r="K1086"/>
      <c r="L1086"/>
      <c r="M1086"/>
    </row>
    <row r="1087" spans="1:13" ht="15" customHeight="1">
      <c r="A1087" s="1"/>
      <c r="B1087" s="366"/>
      <c r="C1087" s="2"/>
      <c r="D1087" s="2"/>
      <c r="E1087"/>
      <c r="F1087"/>
      <c r="G1087" s="242"/>
      <c r="H1087" s="242"/>
      <c r="I1087"/>
      <c r="J1087"/>
      <c r="K1087"/>
      <c r="L1087"/>
      <c r="M1087"/>
    </row>
    <row r="1088" spans="1:13" ht="15" customHeight="1">
      <c r="A1088" s="1"/>
      <c r="B1088" s="366"/>
      <c r="C1088" s="2"/>
      <c r="D1088" s="2"/>
      <c r="E1088"/>
      <c r="F1088"/>
      <c r="G1088" s="242"/>
      <c r="H1088" s="242"/>
      <c r="I1088"/>
      <c r="J1088"/>
      <c r="K1088"/>
      <c r="L1088"/>
      <c r="M1088"/>
    </row>
    <row r="1089" spans="1:13" ht="15" customHeight="1">
      <c r="A1089" s="1"/>
      <c r="B1089" s="366"/>
      <c r="C1089" s="2"/>
      <c r="D1089" s="2"/>
      <c r="E1089"/>
      <c r="F1089"/>
      <c r="G1089" s="242"/>
      <c r="H1089" s="242"/>
      <c r="I1089"/>
      <c r="J1089"/>
      <c r="K1089"/>
      <c r="L1089"/>
      <c r="M1089"/>
    </row>
    <row r="1090" spans="1:13" ht="15" customHeight="1">
      <c r="A1090" s="1"/>
      <c r="B1090" s="366"/>
      <c r="C1090" s="2"/>
      <c r="D1090" s="2"/>
      <c r="E1090"/>
      <c r="F1090"/>
      <c r="G1090" s="242"/>
      <c r="H1090" s="242"/>
      <c r="I1090"/>
      <c r="J1090"/>
      <c r="K1090"/>
      <c r="L1090"/>
      <c r="M1090"/>
    </row>
    <row r="1091" spans="1:13" ht="15" customHeight="1">
      <c r="A1091" s="1"/>
      <c r="B1091" s="366"/>
      <c r="C1091" s="2"/>
      <c r="D1091" s="2"/>
      <c r="E1091"/>
      <c r="F1091"/>
      <c r="G1091" s="242"/>
      <c r="H1091" s="242"/>
      <c r="I1091"/>
      <c r="J1091"/>
      <c r="K1091"/>
      <c r="L1091"/>
      <c r="M1091"/>
    </row>
    <row r="1092" spans="1:13" ht="15" customHeight="1">
      <c r="A1092" s="1"/>
      <c r="B1092" s="366"/>
      <c r="C1092" s="2"/>
      <c r="D1092" s="2"/>
      <c r="E1092"/>
      <c r="F1092"/>
      <c r="G1092" s="242"/>
      <c r="H1092" s="242"/>
      <c r="I1092"/>
      <c r="J1092"/>
      <c r="K1092"/>
      <c r="L1092"/>
      <c r="M1092"/>
    </row>
    <row r="1093" spans="1:13" ht="15" customHeight="1">
      <c r="A1093" s="1"/>
      <c r="B1093" s="366"/>
      <c r="C1093" s="2"/>
      <c r="D1093" s="2"/>
      <c r="E1093"/>
      <c r="F1093"/>
      <c r="G1093" s="242"/>
      <c r="H1093" s="242"/>
      <c r="I1093"/>
      <c r="J1093"/>
      <c r="K1093"/>
      <c r="L1093"/>
      <c r="M1093"/>
    </row>
    <row r="1094" spans="1:13" ht="15" customHeight="1">
      <c r="A1094" s="1"/>
      <c r="B1094" s="366"/>
      <c r="C1094" s="2"/>
      <c r="D1094" s="2"/>
      <c r="E1094"/>
      <c r="F1094"/>
      <c r="G1094" s="242"/>
      <c r="H1094" s="242"/>
      <c r="I1094"/>
      <c r="J1094"/>
      <c r="K1094"/>
      <c r="L1094"/>
      <c r="M1094"/>
    </row>
    <row r="1095" spans="1:13" ht="15" customHeight="1">
      <c r="A1095" s="1"/>
      <c r="B1095" s="366"/>
      <c r="C1095" s="2"/>
      <c r="D1095" s="2"/>
      <c r="E1095"/>
      <c r="F1095"/>
      <c r="G1095" s="242"/>
      <c r="H1095" s="242"/>
      <c r="I1095"/>
      <c r="J1095"/>
      <c r="K1095"/>
      <c r="L1095"/>
      <c r="M1095"/>
    </row>
    <row r="1096" spans="1:13" ht="15" customHeight="1">
      <c r="A1096" s="1"/>
      <c r="B1096" s="366"/>
      <c r="C1096" s="2"/>
      <c r="D1096" s="2"/>
      <c r="E1096"/>
      <c r="F1096"/>
      <c r="G1096" s="242"/>
      <c r="H1096" s="242"/>
      <c r="I1096"/>
      <c r="J1096"/>
      <c r="K1096"/>
      <c r="L1096"/>
      <c r="M1096"/>
    </row>
    <row r="1097" spans="1:13" ht="15" customHeight="1">
      <c r="A1097" s="1"/>
      <c r="B1097" s="366"/>
      <c r="C1097" s="2"/>
      <c r="D1097" s="2"/>
      <c r="E1097"/>
      <c r="F1097"/>
      <c r="G1097" s="242"/>
      <c r="H1097" s="242"/>
      <c r="I1097"/>
      <c r="J1097"/>
      <c r="K1097"/>
      <c r="L1097"/>
      <c r="M1097"/>
    </row>
    <row r="1098" spans="1:13" ht="15" customHeight="1">
      <c r="A1098" s="1"/>
      <c r="B1098" s="366"/>
      <c r="C1098" s="2"/>
      <c r="D1098" s="2"/>
      <c r="E1098"/>
      <c r="F1098"/>
      <c r="G1098" s="242"/>
      <c r="H1098" s="242"/>
      <c r="I1098"/>
      <c r="J1098"/>
      <c r="K1098"/>
      <c r="L1098"/>
      <c r="M1098"/>
    </row>
    <row r="1099" spans="1:13" ht="15" customHeight="1">
      <c r="A1099" s="1"/>
      <c r="B1099" s="366"/>
      <c r="C1099" s="2"/>
      <c r="D1099" s="2"/>
      <c r="E1099"/>
      <c r="F1099"/>
      <c r="G1099" s="242"/>
      <c r="H1099" s="242"/>
      <c r="I1099"/>
      <c r="J1099"/>
      <c r="K1099"/>
      <c r="L1099"/>
      <c r="M1099"/>
    </row>
    <row r="1100" spans="1:13" ht="15" customHeight="1">
      <c r="A1100" s="1"/>
      <c r="B1100" s="366"/>
      <c r="C1100" s="2"/>
      <c r="D1100" s="2"/>
      <c r="E1100"/>
      <c r="F1100"/>
      <c r="G1100" s="242"/>
      <c r="H1100" s="242"/>
      <c r="I1100"/>
      <c r="J1100"/>
      <c r="K1100"/>
      <c r="L1100"/>
      <c r="M1100"/>
    </row>
    <row r="1101" spans="1:13" ht="15" customHeight="1">
      <c r="A1101" s="1"/>
      <c r="B1101" s="366"/>
      <c r="C1101" s="2"/>
      <c r="D1101" s="2"/>
      <c r="E1101"/>
      <c r="F1101"/>
      <c r="G1101" s="242"/>
      <c r="H1101" s="242"/>
      <c r="I1101"/>
      <c r="J1101"/>
      <c r="K1101"/>
      <c r="L1101"/>
      <c r="M1101"/>
    </row>
    <row r="1102" spans="1:13" ht="15" customHeight="1">
      <c r="A1102" s="1"/>
      <c r="B1102" s="366"/>
      <c r="C1102" s="2"/>
      <c r="D1102" s="2"/>
      <c r="E1102"/>
      <c r="F1102"/>
      <c r="G1102" s="242"/>
      <c r="H1102" s="242"/>
      <c r="I1102"/>
      <c r="J1102"/>
      <c r="K1102"/>
      <c r="L1102"/>
      <c r="M1102"/>
    </row>
    <row r="1103" spans="1:13" ht="15" customHeight="1">
      <c r="A1103" s="1"/>
      <c r="B1103" s="366"/>
      <c r="C1103" s="2"/>
      <c r="D1103" s="2"/>
      <c r="E1103"/>
      <c r="F1103"/>
      <c r="G1103" s="242"/>
      <c r="H1103" s="242"/>
      <c r="I1103"/>
      <c r="J1103"/>
      <c r="K1103"/>
      <c r="L1103"/>
      <c r="M1103"/>
    </row>
    <row r="1104" spans="1:13" ht="15" customHeight="1">
      <c r="A1104" s="1"/>
      <c r="B1104" s="366"/>
      <c r="C1104" s="2"/>
      <c r="D1104" s="2"/>
      <c r="E1104"/>
      <c r="F1104"/>
      <c r="G1104" s="242"/>
      <c r="H1104" s="242"/>
      <c r="I1104"/>
      <c r="J1104"/>
      <c r="K1104"/>
      <c r="L1104"/>
      <c r="M1104"/>
    </row>
    <row r="1105" spans="1:13" ht="15" customHeight="1">
      <c r="A1105" s="1"/>
      <c r="B1105" s="366"/>
      <c r="C1105" s="2"/>
      <c r="D1105" s="2"/>
      <c r="E1105"/>
      <c r="F1105"/>
      <c r="G1105" s="242"/>
      <c r="H1105" s="242"/>
      <c r="I1105"/>
      <c r="J1105"/>
      <c r="K1105"/>
      <c r="L1105"/>
      <c r="M1105"/>
    </row>
    <row r="1106" spans="1:13" ht="15" customHeight="1">
      <c r="A1106" s="1"/>
      <c r="B1106" s="366"/>
      <c r="C1106" s="2"/>
      <c r="D1106" s="2"/>
      <c r="E1106"/>
      <c r="F1106"/>
      <c r="G1106" s="242"/>
      <c r="H1106" s="242"/>
      <c r="I1106"/>
      <c r="J1106"/>
      <c r="K1106"/>
      <c r="L1106"/>
      <c r="M1106"/>
    </row>
    <row r="1107" spans="1:13" ht="15" customHeight="1">
      <c r="A1107" s="1"/>
      <c r="B1107" s="366"/>
      <c r="C1107" s="2"/>
      <c r="D1107" s="2"/>
      <c r="E1107"/>
      <c r="F1107"/>
      <c r="G1107" s="242"/>
      <c r="H1107" s="242"/>
      <c r="I1107"/>
      <c r="J1107"/>
      <c r="K1107"/>
      <c r="L1107"/>
      <c r="M1107"/>
    </row>
    <row r="1108" spans="1:13" ht="15" customHeight="1">
      <c r="A1108" s="1"/>
      <c r="B1108" s="366"/>
      <c r="C1108" s="2"/>
      <c r="D1108" s="2"/>
      <c r="E1108"/>
      <c r="F1108"/>
      <c r="G1108" s="242"/>
      <c r="H1108" s="242"/>
      <c r="I1108"/>
      <c r="J1108"/>
      <c r="K1108"/>
      <c r="L1108"/>
      <c r="M1108"/>
    </row>
    <row r="1109" spans="1:13" ht="15" customHeight="1">
      <c r="A1109" s="1"/>
      <c r="B1109" s="366"/>
      <c r="C1109" s="2"/>
      <c r="D1109" s="2"/>
      <c r="E1109"/>
      <c r="F1109"/>
      <c r="G1109" s="242"/>
      <c r="H1109" s="242"/>
      <c r="I1109"/>
      <c r="J1109"/>
      <c r="K1109"/>
      <c r="L1109"/>
      <c r="M1109"/>
    </row>
    <row r="1110" spans="1:13" ht="15" customHeight="1">
      <c r="A1110" s="1"/>
      <c r="B1110" s="366"/>
      <c r="C1110" s="2"/>
      <c r="D1110" s="2"/>
      <c r="E1110"/>
      <c r="F1110"/>
      <c r="G1110" s="242"/>
      <c r="H1110" s="242"/>
      <c r="I1110"/>
      <c r="J1110"/>
      <c r="K1110"/>
      <c r="L1110"/>
      <c r="M1110"/>
    </row>
    <row r="1111" spans="1:13" ht="15" customHeight="1">
      <c r="A1111" s="1"/>
      <c r="B1111" s="366"/>
      <c r="C1111" s="2"/>
      <c r="D1111" s="2"/>
      <c r="E1111"/>
      <c r="F1111"/>
      <c r="G1111" s="242"/>
      <c r="H1111" s="242"/>
      <c r="I1111"/>
      <c r="J1111"/>
      <c r="K1111"/>
      <c r="L1111"/>
      <c r="M1111"/>
    </row>
    <row r="1112" spans="1:13" ht="15" customHeight="1">
      <c r="A1112" s="1"/>
      <c r="B1112" s="366"/>
      <c r="C1112" s="2"/>
      <c r="D1112" s="2"/>
      <c r="E1112"/>
      <c r="F1112"/>
      <c r="G1112" s="242"/>
      <c r="H1112" s="242"/>
      <c r="I1112"/>
      <c r="J1112"/>
      <c r="K1112"/>
      <c r="L1112"/>
      <c r="M1112"/>
    </row>
    <row r="1113" spans="1:13" ht="15" customHeight="1">
      <c r="A1113" s="1"/>
      <c r="B1113" s="366"/>
      <c r="C1113" s="2"/>
      <c r="D1113" s="2"/>
      <c r="E1113"/>
      <c r="F1113"/>
      <c r="G1113" s="242"/>
      <c r="H1113" s="242"/>
      <c r="I1113"/>
      <c r="J1113"/>
      <c r="K1113"/>
      <c r="L1113"/>
      <c r="M1113"/>
    </row>
    <row r="1114" spans="1:13" ht="15" customHeight="1">
      <c r="A1114" s="1"/>
      <c r="B1114" s="366"/>
      <c r="C1114" s="2"/>
      <c r="D1114" s="2"/>
      <c r="E1114"/>
      <c r="F1114"/>
      <c r="G1114" s="242"/>
      <c r="H1114" s="242"/>
      <c r="I1114"/>
      <c r="J1114"/>
      <c r="K1114"/>
      <c r="L1114"/>
      <c r="M1114"/>
    </row>
    <row r="1115" spans="1:13" ht="15" customHeight="1">
      <c r="A1115" s="1"/>
      <c r="B1115" s="366"/>
      <c r="C1115" s="2"/>
      <c r="D1115" s="2"/>
      <c r="E1115"/>
      <c r="F1115"/>
      <c r="G1115" s="242"/>
      <c r="H1115" s="242"/>
      <c r="I1115"/>
      <c r="J1115"/>
      <c r="K1115"/>
      <c r="L1115"/>
      <c r="M1115"/>
    </row>
    <row r="1116" spans="1:13" ht="15" customHeight="1">
      <c r="A1116" s="1"/>
      <c r="B1116" s="366"/>
      <c r="C1116" s="2"/>
      <c r="D1116" s="2"/>
      <c r="E1116"/>
      <c r="F1116"/>
      <c r="G1116" s="242"/>
      <c r="H1116" s="242"/>
      <c r="I1116"/>
      <c r="J1116"/>
      <c r="K1116"/>
      <c r="L1116"/>
      <c r="M1116"/>
    </row>
    <row r="1117" spans="1:13" ht="15" customHeight="1">
      <c r="A1117" s="1"/>
      <c r="B1117" s="366"/>
      <c r="C1117" s="2"/>
      <c r="D1117" s="2"/>
      <c r="E1117"/>
      <c r="F1117"/>
      <c r="G1117" s="242"/>
      <c r="H1117" s="242"/>
      <c r="I1117"/>
      <c r="J1117"/>
      <c r="K1117"/>
      <c r="L1117"/>
      <c r="M1117"/>
    </row>
    <row r="1118" spans="1:13" ht="15" customHeight="1">
      <c r="A1118" s="1"/>
      <c r="B1118" s="366"/>
      <c r="C1118" s="2"/>
      <c r="D1118" s="2"/>
      <c r="E1118"/>
      <c r="F1118"/>
      <c r="G1118" s="242"/>
      <c r="H1118" s="242"/>
      <c r="I1118"/>
      <c r="J1118"/>
      <c r="K1118"/>
      <c r="L1118"/>
      <c r="M1118"/>
    </row>
    <row r="1119" spans="1:13" ht="15" customHeight="1">
      <c r="A1119" s="1"/>
      <c r="B1119" s="366"/>
      <c r="C1119" s="2"/>
      <c r="D1119" s="2"/>
      <c r="E1119"/>
      <c r="F1119"/>
      <c r="G1119" s="242"/>
      <c r="H1119" s="242"/>
      <c r="I1119"/>
      <c r="J1119"/>
      <c r="K1119"/>
      <c r="L1119"/>
      <c r="M1119"/>
    </row>
    <row r="1120" spans="1:13" ht="15" customHeight="1">
      <c r="A1120" s="1"/>
      <c r="B1120" s="366"/>
      <c r="C1120" s="2"/>
      <c r="D1120" s="2"/>
      <c r="E1120"/>
      <c r="F1120"/>
      <c r="G1120" s="242"/>
      <c r="H1120" s="242"/>
      <c r="I1120"/>
      <c r="J1120"/>
      <c r="K1120"/>
      <c r="L1120"/>
      <c r="M1120"/>
    </row>
    <row r="1121" spans="1:13" ht="15" customHeight="1">
      <c r="A1121" s="1"/>
      <c r="B1121" s="366"/>
      <c r="C1121" s="2"/>
      <c r="D1121" s="2"/>
      <c r="E1121"/>
      <c r="F1121"/>
      <c r="G1121" s="242"/>
      <c r="H1121" s="242"/>
      <c r="I1121"/>
      <c r="J1121"/>
      <c r="K1121"/>
      <c r="L1121"/>
      <c r="M1121"/>
    </row>
    <row r="1122" spans="1:13" ht="15" customHeight="1">
      <c r="A1122" s="1"/>
      <c r="B1122" s="366"/>
      <c r="C1122" s="2"/>
      <c r="D1122" s="2"/>
      <c r="E1122"/>
      <c r="F1122"/>
      <c r="G1122" s="242"/>
      <c r="H1122" s="242"/>
      <c r="I1122"/>
      <c r="J1122"/>
      <c r="K1122"/>
      <c r="L1122"/>
      <c r="M1122"/>
    </row>
    <row r="1123" spans="1:13" ht="15" customHeight="1">
      <c r="A1123" s="1"/>
      <c r="B1123" s="366"/>
      <c r="C1123" s="2"/>
      <c r="D1123" s="2"/>
      <c r="E1123"/>
      <c r="F1123"/>
      <c r="G1123" s="242"/>
      <c r="H1123" s="242"/>
      <c r="I1123"/>
      <c r="J1123"/>
      <c r="K1123"/>
      <c r="L1123"/>
      <c r="M1123"/>
    </row>
    <row r="1124" spans="1:13" ht="15" customHeight="1">
      <c r="A1124" s="1"/>
      <c r="B1124" s="366"/>
      <c r="C1124" s="2"/>
      <c r="D1124" s="2"/>
      <c r="E1124"/>
      <c r="F1124"/>
      <c r="G1124" s="242"/>
      <c r="H1124" s="242"/>
      <c r="I1124"/>
      <c r="J1124"/>
      <c r="K1124"/>
      <c r="L1124"/>
      <c r="M1124"/>
    </row>
    <row r="1125" spans="1:13" ht="15" customHeight="1">
      <c r="A1125" s="1"/>
      <c r="B1125" s="366"/>
      <c r="C1125" s="2"/>
      <c r="D1125" s="2"/>
      <c r="E1125"/>
      <c r="F1125"/>
      <c r="G1125" s="242"/>
      <c r="H1125" s="242"/>
      <c r="I1125"/>
      <c r="J1125"/>
      <c r="K1125"/>
      <c r="L1125"/>
      <c r="M1125"/>
    </row>
    <row r="1126" spans="1:13" ht="15" customHeight="1">
      <c r="A1126" s="1"/>
      <c r="B1126" s="366"/>
      <c r="C1126" s="2"/>
      <c r="D1126" s="2"/>
      <c r="E1126"/>
      <c r="F1126"/>
      <c r="G1126" s="242"/>
      <c r="H1126" s="242"/>
      <c r="I1126"/>
      <c r="J1126"/>
      <c r="K1126"/>
      <c r="L1126"/>
      <c r="M1126"/>
    </row>
    <row r="1127" spans="1:13" ht="15" customHeight="1">
      <c r="A1127" s="1"/>
      <c r="B1127" s="366"/>
      <c r="C1127" s="2"/>
      <c r="D1127" s="2"/>
      <c r="E1127"/>
      <c r="F1127"/>
      <c r="G1127" s="242"/>
      <c r="H1127" s="242"/>
      <c r="I1127"/>
      <c r="J1127"/>
      <c r="K1127"/>
      <c r="L1127"/>
      <c r="M1127"/>
    </row>
    <row r="1128" spans="1:13" ht="15" customHeight="1">
      <c r="A1128" s="1"/>
      <c r="B1128" s="366"/>
      <c r="C1128" s="2"/>
      <c r="D1128" s="2"/>
      <c r="E1128"/>
      <c r="F1128"/>
      <c r="G1128" s="242"/>
      <c r="H1128" s="242"/>
      <c r="I1128"/>
      <c r="J1128"/>
      <c r="K1128"/>
      <c r="L1128"/>
      <c r="M1128"/>
    </row>
    <row r="1129" spans="1:13" ht="15" customHeight="1">
      <c r="A1129" s="1"/>
      <c r="B1129" s="366"/>
      <c r="C1129" s="2"/>
      <c r="D1129" s="2"/>
      <c r="E1129"/>
      <c r="F1129"/>
      <c r="G1129" s="242"/>
      <c r="H1129" s="242"/>
      <c r="I1129"/>
      <c r="J1129"/>
      <c r="K1129"/>
      <c r="L1129"/>
      <c r="M1129"/>
    </row>
    <row r="1130" spans="1:13" ht="15" customHeight="1">
      <c r="A1130" s="1"/>
      <c r="B1130" s="366"/>
      <c r="C1130" s="2"/>
      <c r="D1130" s="2"/>
      <c r="E1130"/>
      <c r="F1130"/>
      <c r="G1130" s="242"/>
      <c r="H1130" s="242"/>
      <c r="I1130"/>
      <c r="J1130"/>
      <c r="K1130"/>
      <c r="L1130"/>
      <c r="M1130"/>
    </row>
    <row r="1131" spans="1:13" ht="15" customHeight="1">
      <c r="A1131" s="1"/>
      <c r="B1131" s="366"/>
      <c r="C1131" s="2"/>
      <c r="D1131" s="2"/>
      <c r="E1131"/>
      <c r="F1131"/>
      <c r="G1131" s="242"/>
      <c r="H1131" s="242"/>
      <c r="I1131"/>
      <c r="J1131"/>
      <c r="K1131"/>
      <c r="L1131"/>
      <c r="M1131"/>
    </row>
    <row r="1132" spans="1:13" ht="15" customHeight="1">
      <c r="A1132" s="1"/>
      <c r="B1132" s="366"/>
      <c r="C1132" s="2"/>
      <c r="D1132" s="2"/>
      <c r="E1132"/>
      <c r="F1132"/>
      <c r="G1132" s="242"/>
      <c r="H1132" s="242"/>
      <c r="I1132"/>
      <c r="J1132"/>
      <c r="K1132"/>
      <c r="L1132"/>
      <c r="M1132"/>
    </row>
    <row r="1133" spans="1:13" ht="15" customHeight="1">
      <c r="A1133" s="1"/>
      <c r="B1133" s="366"/>
      <c r="C1133" s="2"/>
      <c r="D1133" s="2"/>
      <c r="E1133"/>
      <c r="F1133"/>
      <c r="G1133" s="242"/>
      <c r="H1133" s="242"/>
      <c r="I1133"/>
      <c r="J1133"/>
      <c r="K1133"/>
      <c r="L1133"/>
      <c r="M1133"/>
    </row>
    <row r="1134" spans="1:13" ht="15" customHeight="1">
      <c r="A1134" s="1"/>
      <c r="B1134" s="366"/>
      <c r="C1134" s="2"/>
      <c r="D1134" s="2"/>
      <c r="E1134"/>
      <c r="F1134"/>
      <c r="G1134" s="242"/>
      <c r="H1134" s="242"/>
      <c r="I1134"/>
      <c r="J1134"/>
      <c r="K1134"/>
      <c r="L1134"/>
      <c r="M1134"/>
    </row>
    <row r="1135" spans="1:13" ht="15" customHeight="1">
      <c r="A1135" s="1"/>
      <c r="B1135" s="366"/>
      <c r="C1135" s="2"/>
      <c r="D1135" s="2"/>
      <c r="E1135"/>
      <c r="F1135"/>
      <c r="G1135" s="242"/>
      <c r="H1135" s="242"/>
      <c r="I1135"/>
      <c r="J1135"/>
      <c r="K1135"/>
      <c r="L1135"/>
      <c r="M1135"/>
    </row>
    <row r="1136" spans="1:13" ht="15" customHeight="1">
      <c r="A1136" s="1"/>
      <c r="B1136" s="366"/>
      <c r="C1136" s="2"/>
      <c r="D1136" s="2"/>
      <c r="E1136"/>
      <c r="F1136"/>
      <c r="G1136" s="242"/>
      <c r="H1136" s="242"/>
      <c r="I1136"/>
      <c r="J1136"/>
      <c r="K1136"/>
      <c r="L1136"/>
      <c r="M1136"/>
    </row>
    <row r="1137" spans="1:13" ht="15" customHeight="1">
      <c r="A1137" s="1"/>
      <c r="B1137" s="366"/>
      <c r="C1137" s="2"/>
      <c r="D1137" s="2"/>
      <c r="E1137"/>
      <c r="F1137"/>
      <c r="G1137" s="242"/>
      <c r="H1137" s="242"/>
      <c r="I1137"/>
      <c r="J1137"/>
      <c r="K1137"/>
      <c r="L1137"/>
      <c r="M1137"/>
    </row>
    <row r="1138" spans="1:13" ht="15" customHeight="1">
      <c r="A1138" s="1"/>
      <c r="B1138" s="366"/>
      <c r="C1138" s="2"/>
      <c r="D1138" s="2"/>
      <c r="E1138"/>
      <c r="F1138"/>
      <c r="G1138" s="242"/>
      <c r="H1138" s="242"/>
      <c r="I1138"/>
      <c r="J1138"/>
      <c r="K1138"/>
      <c r="L1138"/>
      <c r="M1138"/>
    </row>
    <row r="1139" spans="1:13" ht="15" customHeight="1">
      <c r="A1139" s="1"/>
      <c r="B1139" s="366"/>
      <c r="C1139" s="2"/>
      <c r="D1139" s="2"/>
      <c r="E1139"/>
      <c r="F1139"/>
      <c r="G1139" s="242"/>
      <c r="H1139" s="242"/>
      <c r="I1139"/>
      <c r="J1139"/>
      <c r="K1139"/>
      <c r="L1139"/>
      <c r="M1139"/>
    </row>
    <row r="1140" spans="1:13" ht="15" customHeight="1">
      <c r="A1140" s="1"/>
      <c r="B1140" s="366"/>
      <c r="C1140" s="2"/>
      <c r="D1140" s="2"/>
      <c r="E1140"/>
      <c r="F1140"/>
      <c r="G1140" s="242"/>
      <c r="H1140" s="242"/>
      <c r="I1140"/>
      <c r="J1140"/>
      <c r="K1140"/>
      <c r="L1140"/>
      <c r="M1140"/>
    </row>
    <row r="1141" spans="1:13" ht="15" customHeight="1">
      <c r="A1141" s="1"/>
      <c r="B1141" s="366"/>
      <c r="C1141" s="2"/>
      <c r="D1141" s="2"/>
      <c r="E1141"/>
      <c r="F1141"/>
      <c r="G1141" s="242"/>
      <c r="H1141" s="242"/>
      <c r="I1141"/>
      <c r="J1141"/>
      <c r="K1141"/>
      <c r="L1141"/>
      <c r="M1141"/>
    </row>
    <row r="1142" spans="1:13" ht="15" customHeight="1">
      <c r="A1142" s="1"/>
      <c r="B1142" s="366"/>
      <c r="C1142" s="2"/>
      <c r="D1142" s="2"/>
      <c r="E1142"/>
      <c r="F1142"/>
      <c r="G1142" s="242"/>
      <c r="H1142" s="242"/>
      <c r="I1142"/>
      <c r="J1142"/>
      <c r="K1142"/>
      <c r="L1142"/>
      <c r="M1142"/>
    </row>
    <row r="1143" spans="1:13" ht="15" customHeight="1">
      <c r="A1143" s="1"/>
      <c r="B1143" s="366"/>
      <c r="C1143" s="2"/>
      <c r="D1143" s="2"/>
      <c r="E1143"/>
      <c r="F1143"/>
      <c r="G1143" s="242"/>
      <c r="H1143" s="242"/>
      <c r="I1143"/>
      <c r="J1143"/>
      <c r="K1143"/>
      <c r="L1143"/>
      <c r="M1143"/>
    </row>
    <row r="1144" spans="1:13" ht="15" customHeight="1">
      <c r="A1144" s="1"/>
      <c r="B1144" s="366"/>
      <c r="C1144" s="2"/>
      <c r="D1144" s="2"/>
      <c r="E1144"/>
      <c r="F1144"/>
      <c r="G1144" s="242"/>
      <c r="H1144" s="242"/>
      <c r="I1144"/>
      <c r="J1144"/>
      <c r="K1144"/>
      <c r="L1144"/>
      <c r="M1144"/>
    </row>
    <row r="1145" spans="1:13" ht="15" customHeight="1">
      <c r="A1145" s="1"/>
      <c r="B1145" s="366"/>
      <c r="C1145" s="2"/>
      <c r="D1145" s="2"/>
      <c r="E1145"/>
      <c r="F1145"/>
      <c r="G1145" s="242"/>
      <c r="H1145" s="242"/>
      <c r="I1145"/>
      <c r="J1145"/>
      <c r="K1145"/>
      <c r="L1145"/>
      <c r="M1145"/>
    </row>
    <row r="1146" spans="1:13" ht="15" customHeight="1">
      <c r="A1146" s="1"/>
      <c r="B1146" s="366"/>
      <c r="C1146" s="2"/>
      <c r="D1146" s="2"/>
      <c r="E1146"/>
      <c r="F1146"/>
      <c r="G1146" s="242"/>
      <c r="H1146" s="242"/>
      <c r="I1146"/>
      <c r="J1146"/>
      <c r="K1146"/>
      <c r="L1146"/>
      <c r="M1146"/>
    </row>
    <row r="1147" spans="1:13" ht="15" customHeight="1">
      <c r="A1147" s="1"/>
      <c r="B1147" s="366"/>
      <c r="C1147" s="2"/>
      <c r="D1147" s="2"/>
      <c r="E1147"/>
      <c r="F1147"/>
      <c r="G1147" s="242"/>
      <c r="H1147" s="242"/>
      <c r="I1147"/>
      <c r="J1147"/>
      <c r="K1147"/>
      <c r="L1147"/>
      <c r="M1147"/>
    </row>
    <row r="1148" spans="1:13" ht="15" customHeight="1">
      <c r="A1148" s="1"/>
      <c r="B1148" s="366"/>
      <c r="C1148" s="2"/>
      <c r="D1148" s="2"/>
      <c r="E1148"/>
      <c r="F1148"/>
      <c r="G1148" s="242"/>
      <c r="H1148" s="242"/>
      <c r="I1148"/>
      <c r="J1148"/>
      <c r="K1148"/>
      <c r="L1148"/>
      <c r="M1148"/>
    </row>
    <row r="1149" spans="1:13" ht="15" customHeight="1">
      <c r="A1149" s="1"/>
      <c r="B1149" s="366"/>
      <c r="C1149" s="2"/>
      <c r="D1149" s="2"/>
      <c r="E1149"/>
      <c r="F1149"/>
      <c r="G1149" s="242"/>
      <c r="H1149" s="242"/>
      <c r="I1149"/>
      <c r="J1149"/>
      <c r="K1149"/>
      <c r="L1149"/>
      <c r="M1149"/>
    </row>
    <row r="1150" spans="1:13" ht="15" customHeight="1">
      <c r="A1150" s="1"/>
      <c r="B1150" s="366"/>
      <c r="C1150" s="2"/>
      <c r="D1150" s="2"/>
      <c r="E1150"/>
      <c r="F1150"/>
      <c r="G1150" s="242"/>
      <c r="H1150" s="242"/>
      <c r="I1150"/>
      <c r="J1150"/>
      <c r="K1150"/>
      <c r="L1150"/>
      <c r="M1150"/>
    </row>
    <row r="1151" spans="1:13" ht="15" customHeight="1">
      <c r="A1151" s="1"/>
      <c r="B1151" s="366"/>
      <c r="C1151" s="2"/>
      <c r="D1151" s="2"/>
      <c r="E1151"/>
      <c r="F1151"/>
      <c r="G1151" s="242"/>
      <c r="H1151" s="242"/>
      <c r="I1151"/>
      <c r="J1151"/>
      <c r="K1151"/>
      <c r="L1151"/>
      <c r="M1151"/>
    </row>
    <row r="1152" spans="1:13" ht="15" customHeight="1">
      <c r="A1152" s="1"/>
      <c r="B1152" s="366"/>
      <c r="C1152" s="2"/>
      <c r="D1152" s="2"/>
      <c r="E1152"/>
      <c r="F1152"/>
      <c r="G1152" s="242"/>
      <c r="H1152" s="242"/>
      <c r="I1152"/>
      <c r="J1152"/>
      <c r="K1152"/>
      <c r="L1152"/>
      <c r="M1152"/>
    </row>
    <row r="1153" spans="1:13" ht="15" customHeight="1">
      <c r="A1153" s="1"/>
      <c r="B1153" s="366"/>
      <c r="C1153" s="2"/>
      <c r="D1153" s="2"/>
      <c r="E1153"/>
      <c r="F1153"/>
      <c r="G1153" s="242"/>
      <c r="H1153" s="242"/>
      <c r="I1153"/>
      <c r="J1153"/>
      <c r="K1153"/>
      <c r="L1153"/>
      <c r="M1153"/>
    </row>
    <row r="1154" spans="1:13" ht="15" customHeight="1">
      <c r="A1154" s="1"/>
      <c r="B1154" s="366"/>
      <c r="C1154" s="2"/>
      <c r="D1154" s="2"/>
      <c r="E1154"/>
      <c r="F1154"/>
      <c r="G1154" s="242"/>
      <c r="H1154" s="242"/>
      <c r="I1154"/>
      <c r="J1154"/>
      <c r="K1154"/>
      <c r="L1154"/>
      <c r="M1154"/>
    </row>
    <row r="1155" spans="1:13" ht="15" customHeight="1">
      <c r="A1155" s="1"/>
      <c r="B1155" s="366"/>
      <c r="C1155" s="2"/>
      <c r="D1155" s="2"/>
      <c r="E1155"/>
      <c r="F1155"/>
      <c r="G1155" s="242"/>
      <c r="H1155" s="242"/>
      <c r="I1155"/>
      <c r="J1155"/>
      <c r="K1155"/>
      <c r="L1155"/>
      <c r="M1155"/>
    </row>
    <row r="1156" spans="1:13" ht="15" customHeight="1">
      <c r="A1156" s="1"/>
      <c r="B1156" s="366"/>
      <c r="C1156" s="2"/>
      <c r="D1156" s="2"/>
      <c r="E1156"/>
      <c r="F1156"/>
      <c r="G1156" s="242"/>
      <c r="H1156" s="242"/>
      <c r="I1156"/>
      <c r="J1156"/>
      <c r="K1156"/>
      <c r="L1156"/>
      <c r="M1156"/>
    </row>
    <row r="1157" spans="1:13" ht="15" customHeight="1">
      <c r="A1157" s="1"/>
      <c r="B1157" s="366"/>
      <c r="C1157" s="2"/>
      <c r="D1157" s="2"/>
      <c r="E1157"/>
      <c r="F1157"/>
      <c r="G1157" s="242"/>
      <c r="H1157" s="242"/>
      <c r="I1157"/>
      <c r="J1157"/>
      <c r="K1157"/>
      <c r="L1157"/>
      <c r="M1157"/>
    </row>
    <row r="1158" spans="1:13" ht="15" customHeight="1">
      <c r="A1158" s="1"/>
      <c r="B1158" s="366"/>
      <c r="C1158" s="2"/>
      <c r="D1158" s="2"/>
      <c r="E1158"/>
      <c r="F1158"/>
      <c r="G1158" s="242"/>
      <c r="H1158" s="242"/>
      <c r="I1158"/>
      <c r="J1158"/>
      <c r="K1158"/>
      <c r="L1158"/>
      <c r="M1158"/>
    </row>
    <row r="1159" spans="1:13" ht="15" customHeight="1">
      <c r="A1159" s="1"/>
      <c r="B1159" s="366"/>
      <c r="C1159" s="2"/>
      <c r="D1159" s="2"/>
      <c r="E1159"/>
      <c r="F1159"/>
      <c r="G1159" s="242"/>
      <c r="H1159" s="242"/>
      <c r="I1159"/>
      <c r="J1159"/>
      <c r="K1159"/>
      <c r="L1159"/>
      <c r="M1159"/>
    </row>
    <row r="1160" spans="1:13" ht="15" customHeight="1">
      <c r="A1160" s="1"/>
      <c r="B1160" s="366"/>
      <c r="C1160" s="2"/>
      <c r="D1160" s="2"/>
      <c r="E1160"/>
      <c r="F1160"/>
      <c r="G1160" s="242"/>
      <c r="H1160" s="242"/>
      <c r="I1160"/>
      <c r="J1160"/>
      <c r="K1160"/>
      <c r="L1160"/>
      <c r="M1160"/>
    </row>
    <row r="1161" spans="1:13" ht="15" customHeight="1">
      <c r="A1161" s="1"/>
      <c r="B1161" s="366"/>
      <c r="C1161" s="2"/>
      <c r="D1161" s="2"/>
      <c r="E1161"/>
      <c r="F1161"/>
      <c r="G1161" s="242"/>
      <c r="H1161" s="242"/>
      <c r="I1161"/>
      <c r="J1161"/>
      <c r="K1161"/>
      <c r="L1161"/>
      <c r="M1161"/>
    </row>
    <row r="1162" spans="1:13" ht="15" customHeight="1">
      <c r="A1162" s="1"/>
      <c r="B1162" s="366"/>
      <c r="C1162" s="2"/>
      <c r="D1162" s="2"/>
      <c r="E1162"/>
      <c r="F1162"/>
      <c r="G1162" s="242"/>
      <c r="H1162" s="242"/>
      <c r="I1162"/>
      <c r="J1162"/>
      <c r="K1162"/>
      <c r="L1162"/>
      <c r="M1162"/>
    </row>
    <row r="1163" spans="1:13" ht="15" customHeight="1">
      <c r="A1163" s="1"/>
      <c r="B1163" s="366"/>
      <c r="C1163" s="2"/>
      <c r="D1163" s="2"/>
      <c r="E1163"/>
      <c r="F1163"/>
      <c r="G1163" s="242"/>
      <c r="H1163" s="242"/>
      <c r="I1163"/>
      <c r="J1163"/>
      <c r="K1163"/>
      <c r="L1163"/>
      <c r="M1163"/>
    </row>
    <row r="1164" spans="1:13" ht="15" customHeight="1">
      <c r="A1164" s="1"/>
      <c r="B1164" s="366"/>
      <c r="C1164" s="2"/>
      <c r="D1164" s="2"/>
      <c r="E1164"/>
      <c r="F1164"/>
      <c r="G1164" s="242"/>
      <c r="H1164" s="242"/>
      <c r="I1164"/>
      <c r="J1164"/>
      <c r="K1164"/>
      <c r="L1164"/>
      <c r="M1164"/>
    </row>
    <row r="1165" spans="1:13" ht="15" customHeight="1">
      <c r="A1165" s="1"/>
      <c r="B1165" s="366"/>
      <c r="C1165" s="2"/>
      <c r="D1165" s="2"/>
      <c r="E1165"/>
      <c r="F1165"/>
      <c r="G1165" s="242"/>
      <c r="H1165" s="242"/>
      <c r="I1165"/>
      <c r="J1165"/>
      <c r="K1165"/>
      <c r="L1165"/>
      <c r="M1165"/>
    </row>
    <row r="1166" spans="1:13" ht="15" customHeight="1">
      <c r="A1166" s="1"/>
      <c r="B1166" s="366"/>
      <c r="C1166" s="2"/>
      <c r="D1166" s="2"/>
      <c r="E1166"/>
      <c r="F1166"/>
      <c r="G1166" s="242"/>
      <c r="H1166" s="242"/>
      <c r="I1166"/>
      <c r="J1166"/>
      <c r="K1166"/>
      <c r="L1166"/>
      <c r="M1166"/>
    </row>
    <row r="1167" spans="1:13" ht="15" customHeight="1">
      <c r="A1167" s="1"/>
      <c r="B1167" s="366"/>
      <c r="C1167" s="2"/>
      <c r="D1167" s="2"/>
      <c r="E1167"/>
      <c r="F1167"/>
      <c r="G1167" s="242"/>
      <c r="H1167" s="242"/>
      <c r="I1167"/>
      <c r="J1167"/>
      <c r="K1167"/>
      <c r="L1167"/>
      <c r="M1167"/>
    </row>
    <row r="1168" spans="1:13" ht="15" customHeight="1">
      <c r="A1168" s="1"/>
      <c r="B1168" s="366"/>
      <c r="C1168" s="2"/>
      <c r="D1168" s="2"/>
      <c r="E1168"/>
      <c r="F1168"/>
      <c r="G1168" s="242"/>
      <c r="H1168" s="242"/>
      <c r="I1168"/>
      <c r="J1168"/>
      <c r="K1168"/>
      <c r="L1168"/>
      <c r="M1168"/>
    </row>
    <row r="1169" spans="1:13" ht="15" customHeight="1">
      <c r="A1169" s="1"/>
      <c r="B1169" s="366"/>
      <c r="C1169" s="2"/>
      <c r="D1169" s="2"/>
      <c r="E1169"/>
      <c r="F1169"/>
      <c r="G1169" s="242"/>
      <c r="H1169" s="242"/>
      <c r="I1169"/>
      <c r="J1169"/>
      <c r="K1169"/>
      <c r="L1169"/>
      <c r="M1169"/>
    </row>
    <row r="1170" spans="1:13" ht="15" customHeight="1">
      <c r="A1170" s="1"/>
      <c r="B1170" s="366"/>
      <c r="C1170" s="2"/>
      <c r="D1170" s="2"/>
      <c r="E1170"/>
      <c r="F1170"/>
      <c r="G1170" s="242"/>
      <c r="H1170" s="242"/>
      <c r="I1170"/>
      <c r="J1170"/>
      <c r="K1170"/>
      <c r="L1170"/>
      <c r="M1170"/>
    </row>
    <row r="1171" spans="1:13" ht="15" customHeight="1">
      <c r="A1171" s="1"/>
      <c r="B1171" s="366"/>
      <c r="C1171" s="2"/>
      <c r="D1171" s="2"/>
      <c r="E1171"/>
      <c r="F1171"/>
      <c r="G1171" s="242"/>
      <c r="H1171" s="242"/>
      <c r="I1171"/>
      <c r="J1171"/>
      <c r="K1171"/>
      <c r="L1171"/>
      <c r="M1171"/>
    </row>
    <row r="1172" spans="1:13" ht="15" customHeight="1">
      <c r="A1172" s="1"/>
      <c r="B1172" s="366"/>
      <c r="C1172" s="2"/>
      <c r="D1172" s="2"/>
      <c r="E1172"/>
      <c r="F1172"/>
      <c r="G1172" s="242"/>
      <c r="H1172" s="242"/>
      <c r="I1172"/>
      <c r="J1172"/>
      <c r="K1172"/>
      <c r="L1172"/>
      <c r="M1172"/>
    </row>
    <row r="1173" spans="1:13" ht="15" customHeight="1">
      <c r="A1173" s="1"/>
      <c r="B1173" s="366"/>
      <c r="C1173" s="2"/>
      <c r="D1173" s="2"/>
      <c r="E1173"/>
      <c r="F1173"/>
      <c r="G1173" s="242"/>
      <c r="H1173" s="242"/>
      <c r="I1173"/>
      <c r="J1173"/>
      <c r="K1173"/>
      <c r="L1173"/>
      <c r="M1173"/>
    </row>
    <row r="1174" spans="1:13" ht="15" customHeight="1">
      <c r="A1174" s="1"/>
      <c r="B1174" s="366"/>
      <c r="C1174" s="2"/>
      <c r="D1174" s="2"/>
      <c r="E1174"/>
      <c r="F1174"/>
      <c r="G1174" s="242"/>
      <c r="H1174" s="242"/>
      <c r="I1174"/>
      <c r="J1174"/>
      <c r="K1174"/>
      <c r="L1174"/>
      <c r="M1174"/>
    </row>
    <row r="1175" spans="1:13" ht="15" customHeight="1">
      <c r="A1175" s="1"/>
      <c r="B1175" s="366"/>
      <c r="C1175" s="2"/>
      <c r="D1175" s="2"/>
      <c r="E1175"/>
      <c r="F1175"/>
      <c r="G1175" s="242"/>
      <c r="H1175" s="242"/>
      <c r="I1175"/>
      <c r="J1175"/>
      <c r="K1175"/>
      <c r="L1175"/>
      <c r="M1175"/>
    </row>
    <row r="1176" spans="1:13" ht="15" customHeight="1">
      <c r="A1176" s="1"/>
      <c r="B1176" s="366"/>
      <c r="C1176" s="2"/>
      <c r="D1176" s="2"/>
      <c r="E1176"/>
      <c r="F1176"/>
      <c r="G1176" s="242"/>
      <c r="H1176" s="242"/>
      <c r="I1176"/>
      <c r="J1176"/>
      <c r="K1176"/>
      <c r="L1176"/>
      <c r="M1176"/>
    </row>
    <row r="1177" spans="1:13" ht="15" customHeight="1">
      <c r="A1177" s="1"/>
      <c r="B1177" s="366"/>
      <c r="C1177" s="2"/>
      <c r="D1177" s="2"/>
      <c r="E1177"/>
      <c r="F1177"/>
      <c r="G1177" s="242"/>
      <c r="H1177" s="242"/>
      <c r="I1177"/>
      <c r="J1177"/>
      <c r="K1177"/>
      <c r="L1177"/>
      <c r="M1177"/>
    </row>
    <row r="1178" spans="1:13" ht="15" customHeight="1">
      <c r="A1178" s="1"/>
      <c r="B1178" s="366"/>
      <c r="C1178" s="2"/>
      <c r="D1178" s="2"/>
      <c r="E1178"/>
      <c r="F1178"/>
      <c r="G1178" s="242"/>
      <c r="H1178" s="242"/>
      <c r="I1178"/>
      <c r="J1178"/>
      <c r="K1178"/>
      <c r="L1178"/>
      <c r="M1178"/>
    </row>
    <row r="1179" spans="1:13" ht="15" customHeight="1">
      <c r="A1179" s="1"/>
      <c r="B1179" s="366"/>
      <c r="C1179" s="2"/>
      <c r="D1179" s="2"/>
      <c r="E1179"/>
      <c r="F1179"/>
      <c r="G1179" s="242"/>
      <c r="H1179" s="242"/>
      <c r="I1179"/>
      <c r="J1179"/>
      <c r="K1179"/>
      <c r="L1179"/>
      <c r="M1179"/>
    </row>
    <row r="1180" spans="1:13" ht="15" customHeight="1">
      <c r="A1180" s="1"/>
      <c r="B1180" s="366"/>
      <c r="C1180" s="2"/>
      <c r="D1180" s="2"/>
      <c r="E1180"/>
      <c r="F1180"/>
      <c r="G1180" s="242"/>
      <c r="H1180" s="242"/>
      <c r="I1180"/>
      <c r="J1180"/>
      <c r="K1180"/>
      <c r="L1180"/>
      <c r="M1180"/>
    </row>
    <row r="1181" spans="1:13" ht="15" customHeight="1">
      <c r="A1181" s="1"/>
      <c r="B1181" s="366"/>
      <c r="C1181" s="2"/>
      <c r="D1181" s="2"/>
      <c r="E1181"/>
      <c r="F1181"/>
      <c r="G1181" s="242"/>
      <c r="H1181" s="242"/>
      <c r="I1181"/>
      <c r="J1181"/>
      <c r="K1181"/>
      <c r="L1181"/>
      <c r="M1181"/>
    </row>
    <row r="1182" spans="1:13" ht="15" customHeight="1">
      <c r="A1182" s="1"/>
      <c r="B1182" s="366"/>
      <c r="C1182" s="2"/>
      <c r="D1182" s="2"/>
      <c r="E1182"/>
      <c r="F1182"/>
      <c r="G1182" s="242"/>
      <c r="H1182" s="242"/>
      <c r="I1182"/>
      <c r="J1182"/>
      <c r="K1182"/>
      <c r="L1182"/>
      <c r="M1182"/>
    </row>
    <row r="1183" spans="1:13" ht="15" customHeight="1">
      <c r="A1183" s="1"/>
      <c r="B1183" s="366"/>
      <c r="C1183" s="2"/>
      <c r="D1183" s="2"/>
      <c r="E1183"/>
      <c r="F1183"/>
      <c r="G1183" s="242"/>
      <c r="H1183" s="242"/>
      <c r="I1183"/>
      <c r="J1183"/>
      <c r="K1183"/>
      <c r="L1183"/>
      <c r="M1183"/>
    </row>
    <row r="1184" spans="1:13" ht="15" customHeight="1">
      <c r="A1184" s="1"/>
      <c r="B1184" s="366"/>
      <c r="C1184" s="2"/>
      <c r="D1184" s="2"/>
      <c r="E1184"/>
      <c r="F1184"/>
      <c r="G1184" s="242"/>
      <c r="H1184" s="242"/>
      <c r="I1184"/>
      <c r="J1184"/>
      <c r="K1184"/>
      <c r="L1184"/>
      <c r="M1184"/>
    </row>
    <row r="1185" spans="1:13" ht="15" customHeight="1">
      <c r="A1185" s="1"/>
      <c r="B1185" s="366"/>
      <c r="C1185" s="2"/>
      <c r="D1185" s="2"/>
      <c r="E1185"/>
      <c r="F1185"/>
      <c r="G1185" s="242"/>
      <c r="H1185" s="242"/>
      <c r="I1185"/>
      <c r="J1185"/>
      <c r="K1185"/>
      <c r="L1185"/>
      <c r="M1185"/>
    </row>
    <row r="1186" spans="1:13" ht="15" customHeight="1">
      <c r="A1186" s="1"/>
      <c r="B1186" s="366"/>
      <c r="C1186" s="2"/>
      <c r="D1186" s="2"/>
      <c r="E1186"/>
      <c r="F1186"/>
      <c r="G1186" s="242"/>
      <c r="H1186" s="242"/>
      <c r="I1186"/>
      <c r="J1186"/>
      <c r="K1186"/>
      <c r="L1186"/>
      <c r="M1186"/>
    </row>
    <row r="1187" spans="1:13" ht="15" customHeight="1">
      <c r="A1187" s="1"/>
      <c r="B1187" s="366"/>
      <c r="C1187" s="2"/>
      <c r="D1187" s="2"/>
      <c r="E1187"/>
      <c r="F1187"/>
      <c r="G1187" s="242"/>
      <c r="H1187" s="242"/>
      <c r="I1187"/>
      <c r="J1187"/>
      <c r="K1187"/>
      <c r="L1187"/>
      <c r="M1187"/>
    </row>
    <row r="1188" spans="1:13" ht="15" customHeight="1">
      <c r="A1188" s="1"/>
      <c r="B1188" s="366"/>
      <c r="C1188" s="2"/>
      <c r="D1188" s="2"/>
      <c r="E1188"/>
      <c r="F1188"/>
      <c r="G1188" s="242"/>
      <c r="H1188" s="242"/>
      <c r="I1188"/>
      <c r="J1188"/>
      <c r="K1188"/>
      <c r="L1188"/>
      <c r="M1188"/>
    </row>
    <row r="1189" spans="1:13" ht="15" customHeight="1">
      <c r="A1189" s="1"/>
      <c r="B1189" s="366"/>
      <c r="C1189" s="2"/>
      <c r="D1189" s="2"/>
      <c r="E1189"/>
      <c r="F1189"/>
      <c r="G1189" s="242"/>
      <c r="H1189" s="242"/>
      <c r="I1189"/>
      <c r="J1189"/>
      <c r="K1189"/>
      <c r="L1189"/>
      <c r="M1189"/>
    </row>
    <row r="1190" spans="1:13" ht="15" customHeight="1">
      <c r="A1190" s="1"/>
      <c r="B1190" s="366"/>
      <c r="C1190" s="2"/>
      <c r="D1190" s="2"/>
      <c r="E1190"/>
      <c r="F1190"/>
      <c r="G1190" s="242"/>
      <c r="H1190" s="242"/>
      <c r="I1190"/>
      <c r="J1190"/>
      <c r="K1190"/>
      <c r="L1190"/>
      <c r="M1190"/>
    </row>
    <row r="1191" spans="1:13" ht="15" customHeight="1">
      <c r="A1191" s="1"/>
      <c r="B1191" s="366"/>
      <c r="C1191" s="2"/>
      <c r="D1191" s="2"/>
      <c r="E1191"/>
      <c r="F1191"/>
      <c r="G1191" s="242"/>
      <c r="H1191" s="242"/>
      <c r="I1191"/>
      <c r="J1191"/>
      <c r="K1191"/>
      <c r="L1191"/>
      <c r="M1191"/>
    </row>
    <row r="1192" spans="1:13" ht="15" customHeight="1">
      <c r="A1192" s="1"/>
      <c r="B1192" s="366"/>
      <c r="C1192" s="2"/>
      <c r="D1192" s="2"/>
      <c r="E1192"/>
      <c r="F1192"/>
      <c r="G1192" s="242"/>
      <c r="H1192" s="242"/>
      <c r="I1192"/>
      <c r="J1192"/>
      <c r="K1192"/>
      <c r="L1192"/>
      <c r="M1192"/>
    </row>
    <row r="1193" spans="1:13" ht="15" customHeight="1">
      <c r="A1193" s="1"/>
      <c r="B1193" s="366"/>
      <c r="C1193" s="2"/>
      <c r="D1193" s="2"/>
      <c r="E1193"/>
      <c r="F1193"/>
      <c r="G1193" s="242"/>
      <c r="H1193" s="242"/>
      <c r="I1193"/>
      <c r="J1193"/>
      <c r="K1193"/>
      <c r="L1193"/>
      <c r="M1193"/>
    </row>
    <row r="1194" spans="1:13" ht="15" customHeight="1">
      <c r="A1194" s="1"/>
      <c r="B1194" s="366"/>
      <c r="C1194" s="2"/>
      <c r="D1194" s="2"/>
      <c r="E1194"/>
      <c r="F1194"/>
      <c r="G1194" s="242"/>
      <c r="H1194" s="242"/>
      <c r="I1194"/>
      <c r="J1194"/>
      <c r="K1194"/>
      <c r="L1194"/>
      <c r="M1194"/>
    </row>
    <row r="1195" spans="1:13" ht="15" customHeight="1">
      <c r="A1195" s="1"/>
      <c r="B1195" s="366"/>
      <c r="C1195" s="2"/>
      <c r="D1195" s="2"/>
      <c r="E1195"/>
      <c r="F1195"/>
      <c r="G1195" s="242"/>
      <c r="H1195" s="242"/>
      <c r="I1195"/>
      <c r="J1195"/>
      <c r="K1195"/>
      <c r="L1195"/>
      <c r="M1195"/>
    </row>
    <row r="1196" spans="1:13" ht="15" customHeight="1">
      <c r="A1196" s="1"/>
      <c r="B1196" s="366"/>
      <c r="C1196" s="2"/>
      <c r="D1196" s="2"/>
      <c r="E1196"/>
      <c r="F1196"/>
      <c r="G1196" s="242"/>
      <c r="H1196" s="242"/>
      <c r="I1196"/>
      <c r="J1196"/>
      <c r="K1196"/>
      <c r="L1196"/>
      <c r="M1196"/>
    </row>
    <row r="1197" spans="1:13" ht="15" customHeight="1">
      <c r="A1197" s="1"/>
      <c r="B1197" s="366"/>
      <c r="C1197" s="2"/>
      <c r="D1197" s="2"/>
      <c r="E1197"/>
      <c r="F1197"/>
      <c r="G1197" s="242"/>
      <c r="H1197" s="242"/>
      <c r="I1197"/>
      <c r="J1197"/>
      <c r="K1197"/>
      <c r="L1197"/>
      <c r="M1197"/>
    </row>
    <row r="1198" spans="1:13" ht="15" customHeight="1">
      <c r="A1198" s="1"/>
      <c r="B1198" s="366"/>
      <c r="C1198" s="2"/>
      <c r="D1198" s="2"/>
      <c r="E1198"/>
      <c r="F1198"/>
      <c r="G1198" s="242"/>
      <c r="H1198" s="242"/>
      <c r="I1198"/>
      <c r="J1198"/>
      <c r="K1198"/>
      <c r="L1198"/>
      <c r="M1198"/>
    </row>
    <row r="1199" spans="1:13" ht="15" customHeight="1">
      <c r="A1199" s="1"/>
      <c r="B1199" s="366"/>
      <c r="C1199" s="2"/>
      <c r="D1199" s="2"/>
      <c r="E1199"/>
      <c r="F1199"/>
      <c r="G1199" s="242"/>
      <c r="H1199" s="242"/>
      <c r="I1199"/>
      <c r="J1199"/>
      <c r="K1199"/>
      <c r="L1199"/>
      <c r="M1199"/>
    </row>
    <row r="1200" spans="1:13" ht="15" customHeight="1">
      <c r="A1200" s="1"/>
      <c r="B1200" s="366"/>
      <c r="C1200" s="2"/>
      <c r="D1200" s="2"/>
      <c r="E1200"/>
      <c r="F1200"/>
      <c r="G1200" s="242"/>
      <c r="H1200" s="242"/>
      <c r="I1200"/>
      <c r="J1200"/>
      <c r="K1200"/>
      <c r="L1200"/>
      <c r="M1200"/>
    </row>
    <row r="1201" spans="1:13" ht="15" customHeight="1">
      <c r="A1201" s="1"/>
      <c r="B1201" s="366"/>
      <c r="C1201" s="2"/>
      <c r="D1201" s="2"/>
      <c r="E1201"/>
      <c r="F1201"/>
      <c r="G1201" s="242"/>
      <c r="H1201" s="242"/>
      <c r="I1201"/>
      <c r="J1201"/>
      <c r="K1201"/>
      <c r="L1201"/>
      <c r="M1201"/>
    </row>
    <row r="1202" spans="1:13" ht="15" customHeight="1">
      <c r="A1202" s="1"/>
      <c r="B1202" s="366"/>
      <c r="C1202" s="2"/>
      <c r="D1202" s="2"/>
      <c r="E1202"/>
      <c r="F1202"/>
      <c r="G1202" s="242"/>
      <c r="H1202" s="242"/>
      <c r="I1202"/>
      <c r="J1202"/>
      <c r="K1202"/>
      <c r="L1202"/>
      <c r="M1202"/>
    </row>
    <row r="1203" spans="1:13" ht="15" customHeight="1">
      <c r="A1203" s="1"/>
      <c r="B1203" s="366"/>
      <c r="C1203" s="2"/>
      <c r="D1203" s="2"/>
      <c r="E1203"/>
      <c r="F1203"/>
      <c r="G1203" s="242"/>
      <c r="H1203" s="242"/>
      <c r="I1203"/>
      <c r="J1203"/>
      <c r="K1203"/>
      <c r="L1203"/>
      <c r="M1203"/>
    </row>
    <row r="1204" spans="1:13" ht="15" customHeight="1">
      <c r="A1204" s="1"/>
      <c r="B1204" s="366"/>
      <c r="C1204" s="2"/>
      <c r="D1204" s="2"/>
      <c r="E1204"/>
      <c r="F1204"/>
      <c r="G1204" s="242"/>
      <c r="H1204" s="242"/>
      <c r="I1204"/>
      <c r="J1204"/>
      <c r="K1204"/>
      <c r="L1204"/>
      <c r="M1204"/>
    </row>
    <row r="1205" spans="1:13" ht="15" customHeight="1">
      <c r="A1205" s="1"/>
      <c r="B1205" s="366"/>
      <c r="C1205" s="2"/>
      <c r="D1205" s="2"/>
      <c r="E1205"/>
      <c r="F1205"/>
      <c r="G1205" s="242"/>
      <c r="H1205" s="242"/>
      <c r="I1205"/>
      <c r="J1205"/>
      <c r="K1205"/>
      <c r="L1205"/>
      <c r="M1205"/>
    </row>
    <row r="1206" spans="1:13" ht="15" customHeight="1">
      <c r="A1206" s="1"/>
      <c r="B1206" s="366"/>
      <c r="C1206" s="2"/>
      <c r="D1206" s="2"/>
      <c r="E1206"/>
      <c r="F1206"/>
      <c r="G1206" s="242"/>
      <c r="H1206" s="242"/>
      <c r="I1206"/>
      <c r="J1206"/>
      <c r="K1206"/>
      <c r="L1206"/>
      <c r="M1206"/>
    </row>
    <row r="1207" spans="1:13" ht="15" customHeight="1">
      <c r="A1207" s="1"/>
      <c r="B1207" s="366"/>
      <c r="C1207" s="2"/>
      <c r="D1207" s="2"/>
      <c r="E1207"/>
      <c r="F1207"/>
      <c r="G1207" s="242"/>
      <c r="H1207" s="242"/>
      <c r="I1207"/>
      <c r="J1207"/>
      <c r="K1207"/>
      <c r="L1207"/>
      <c r="M1207"/>
    </row>
    <row r="1208" spans="1:13" ht="15" customHeight="1">
      <c r="A1208" s="1"/>
      <c r="B1208" s="366"/>
      <c r="C1208" s="2"/>
      <c r="D1208" s="2"/>
      <c r="E1208"/>
      <c r="F1208"/>
      <c r="G1208" s="242"/>
      <c r="H1208" s="242"/>
      <c r="I1208"/>
      <c r="J1208"/>
      <c r="K1208"/>
      <c r="L1208"/>
      <c r="M1208"/>
    </row>
    <row r="1209" spans="1:13" ht="15" customHeight="1">
      <c r="A1209" s="1"/>
      <c r="B1209" s="366"/>
      <c r="C1209" s="2"/>
      <c r="D1209" s="2"/>
      <c r="E1209"/>
      <c r="F1209"/>
      <c r="G1209" s="242"/>
      <c r="H1209" s="242"/>
      <c r="I1209"/>
      <c r="J1209"/>
      <c r="K1209"/>
      <c r="L1209"/>
      <c r="M1209"/>
    </row>
    <row r="1210" spans="1:13" ht="15" customHeight="1">
      <c r="A1210" s="1"/>
      <c r="B1210" s="366"/>
      <c r="C1210" s="2"/>
      <c r="D1210" s="2"/>
      <c r="E1210"/>
      <c r="F1210"/>
      <c r="G1210" s="242"/>
      <c r="H1210" s="242"/>
      <c r="I1210"/>
      <c r="J1210"/>
      <c r="K1210"/>
      <c r="L1210"/>
      <c r="M1210"/>
    </row>
    <row r="1211" spans="1:13" ht="15" customHeight="1">
      <c r="A1211" s="1"/>
      <c r="B1211" s="366"/>
      <c r="C1211" s="2"/>
      <c r="D1211" s="2"/>
      <c r="E1211"/>
      <c r="F1211"/>
      <c r="G1211" s="242"/>
      <c r="H1211" s="242"/>
      <c r="I1211"/>
      <c r="J1211"/>
      <c r="K1211"/>
      <c r="L1211"/>
      <c r="M1211"/>
    </row>
    <row r="1212" spans="1:13" ht="15" customHeight="1">
      <c r="A1212" s="1"/>
      <c r="B1212" s="366"/>
      <c r="C1212" s="2"/>
      <c r="D1212" s="2"/>
      <c r="E1212"/>
      <c r="F1212"/>
      <c r="G1212" s="242"/>
      <c r="H1212" s="242"/>
      <c r="I1212"/>
      <c r="J1212"/>
      <c r="K1212"/>
      <c r="L1212"/>
      <c r="M1212"/>
    </row>
    <row r="1213" spans="1:13" ht="15" customHeight="1">
      <c r="A1213" s="1"/>
      <c r="B1213" s="366"/>
      <c r="C1213" s="2"/>
      <c r="D1213" s="2"/>
      <c r="E1213"/>
      <c r="F1213"/>
      <c r="G1213" s="242"/>
      <c r="H1213" s="242"/>
      <c r="I1213"/>
      <c r="J1213"/>
      <c r="K1213"/>
      <c r="L1213"/>
      <c r="M1213"/>
    </row>
    <row r="1214" spans="1:13" ht="15" customHeight="1">
      <c r="A1214" s="1"/>
      <c r="B1214" s="366"/>
      <c r="C1214" s="2"/>
      <c r="D1214" s="2"/>
      <c r="E1214"/>
      <c r="F1214"/>
      <c r="G1214" s="242"/>
      <c r="H1214" s="242"/>
      <c r="I1214"/>
      <c r="J1214"/>
      <c r="K1214"/>
      <c r="L1214"/>
      <c r="M1214"/>
    </row>
    <row r="1215" spans="1:13" ht="15" customHeight="1">
      <c r="A1215" s="1"/>
      <c r="B1215" s="366"/>
      <c r="C1215" s="2"/>
      <c r="D1215" s="2"/>
      <c r="E1215"/>
      <c r="F1215"/>
      <c r="G1215" s="242"/>
      <c r="H1215" s="242"/>
      <c r="I1215"/>
      <c r="J1215"/>
      <c r="K1215"/>
      <c r="L1215"/>
      <c r="M1215"/>
    </row>
    <row r="1216" spans="1:13" ht="15" customHeight="1">
      <c r="A1216" s="1"/>
      <c r="B1216" s="366"/>
      <c r="C1216" s="2"/>
      <c r="D1216" s="2"/>
      <c r="E1216"/>
      <c r="F1216"/>
      <c r="G1216" s="242"/>
      <c r="H1216" s="242"/>
      <c r="I1216"/>
      <c r="J1216"/>
      <c r="K1216"/>
      <c r="L1216"/>
      <c r="M1216"/>
    </row>
    <row r="1217" spans="1:13" ht="15" customHeight="1">
      <c r="A1217" s="1"/>
      <c r="B1217" s="366"/>
      <c r="C1217" s="2"/>
      <c r="D1217" s="2"/>
      <c r="E1217"/>
      <c r="F1217"/>
      <c r="G1217" s="242"/>
      <c r="H1217" s="242"/>
      <c r="I1217"/>
      <c r="J1217"/>
      <c r="K1217"/>
      <c r="L1217"/>
      <c r="M1217"/>
    </row>
    <row r="1218" spans="1:13" ht="15" customHeight="1">
      <c r="A1218" s="1"/>
      <c r="B1218" s="366"/>
      <c r="C1218" s="2"/>
      <c r="D1218" s="2"/>
      <c r="E1218"/>
      <c r="F1218"/>
      <c r="G1218" s="242"/>
      <c r="H1218" s="242"/>
      <c r="I1218"/>
      <c r="J1218"/>
      <c r="K1218"/>
      <c r="L1218"/>
      <c r="M1218"/>
    </row>
    <row r="1219" spans="1:13" ht="15" customHeight="1">
      <c r="A1219" s="1"/>
      <c r="B1219" s="366"/>
      <c r="C1219" s="2"/>
      <c r="D1219" s="2"/>
      <c r="E1219"/>
      <c r="F1219"/>
      <c r="G1219" s="242"/>
      <c r="H1219" s="242"/>
      <c r="I1219"/>
      <c r="J1219"/>
      <c r="K1219"/>
      <c r="L1219"/>
      <c r="M1219"/>
    </row>
    <row r="1220" spans="1:13" ht="15" customHeight="1">
      <c r="A1220" s="1"/>
      <c r="B1220" s="366"/>
      <c r="C1220" s="2"/>
      <c r="D1220" s="2"/>
      <c r="E1220"/>
      <c r="F1220"/>
      <c r="G1220" s="242"/>
      <c r="H1220" s="242"/>
      <c r="I1220"/>
      <c r="J1220"/>
      <c r="K1220"/>
      <c r="L1220"/>
      <c r="M1220"/>
    </row>
    <row r="1221" spans="1:13" ht="15" customHeight="1">
      <c r="A1221" s="1"/>
      <c r="B1221" s="366"/>
      <c r="C1221" s="2"/>
      <c r="D1221" s="2"/>
      <c r="E1221"/>
      <c r="F1221"/>
      <c r="G1221" s="242"/>
      <c r="H1221" s="242"/>
      <c r="I1221"/>
      <c r="J1221"/>
      <c r="K1221"/>
      <c r="L1221"/>
      <c r="M1221"/>
    </row>
    <row r="1222" spans="1:13" ht="15" customHeight="1">
      <c r="A1222" s="1"/>
      <c r="B1222" s="366"/>
      <c r="C1222" s="2"/>
      <c r="D1222" s="2"/>
      <c r="E1222"/>
      <c r="F1222"/>
      <c r="G1222" s="242"/>
      <c r="H1222" s="242"/>
      <c r="I1222"/>
      <c r="J1222"/>
      <c r="K1222"/>
      <c r="L1222"/>
      <c r="M1222"/>
    </row>
    <row r="1223" spans="1:13" ht="15" customHeight="1">
      <c r="A1223" s="1"/>
      <c r="B1223" s="366"/>
      <c r="C1223" s="2"/>
      <c r="D1223" s="2"/>
      <c r="E1223"/>
      <c r="F1223"/>
      <c r="G1223" s="242"/>
      <c r="H1223" s="242"/>
      <c r="I1223"/>
      <c r="J1223"/>
      <c r="K1223"/>
      <c r="L1223"/>
      <c r="M1223"/>
    </row>
    <row r="1224" spans="1:13" ht="15" customHeight="1">
      <c r="A1224" s="1"/>
      <c r="B1224" s="366"/>
      <c r="C1224" s="2"/>
      <c r="D1224" s="2"/>
      <c r="E1224"/>
      <c r="F1224"/>
      <c r="G1224" s="242"/>
      <c r="H1224" s="242"/>
      <c r="I1224"/>
      <c r="J1224"/>
      <c r="K1224"/>
      <c r="L1224"/>
      <c r="M1224"/>
    </row>
    <row r="1225" spans="1:13" ht="15" customHeight="1">
      <c r="A1225" s="1"/>
      <c r="B1225" s="366"/>
      <c r="C1225" s="2"/>
      <c r="D1225" s="2"/>
      <c r="E1225"/>
      <c r="F1225"/>
      <c r="G1225" s="242"/>
      <c r="H1225" s="242"/>
      <c r="I1225"/>
      <c r="J1225"/>
      <c r="K1225"/>
      <c r="L1225"/>
      <c r="M1225"/>
    </row>
    <row r="1226" spans="1:13" ht="15" customHeight="1">
      <c r="A1226" s="1"/>
      <c r="B1226" s="366"/>
      <c r="C1226" s="2"/>
      <c r="D1226" s="2"/>
      <c r="E1226"/>
      <c r="F1226"/>
      <c r="G1226" s="242"/>
      <c r="H1226" s="242"/>
      <c r="I1226"/>
      <c r="J1226"/>
      <c r="K1226"/>
      <c r="L1226"/>
      <c r="M1226"/>
    </row>
    <row r="1227" spans="1:13" ht="15" customHeight="1">
      <c r="A1227" s="1"/>
      <c r="B1227" s="366"/>
      <c r="C1227" s="2"/>
      <c r="D1227" s="2"/>
      <c r="E1227"/>
      <c r="F1227"/>
      <c r="G1227" s="242"/>
      <c r="H1227" s="242"/>
      <c r="I1227"/>
      <c r="J1227"/>
      <c r="K1227"/>
      <c r="L1227"/>
      <c r="M1227"/>
    </row>
    <row r="1228" spans="1:13" ht="15" customHeight="1">
      <c r="A1228" s="1"/>
      <c r="B1228" s="366"/>
      <c r="C1228" s="2"/>
      <c r="D1228" s="2"/>
      <c r="E1228"/>
      <c r="F1228"/>
      <c r="G1228" s="242"/>
      <c r="H1228" s="242"/>
      <c r="I1228"/>
      <c r="J1228"/>
      <c r="K1228"/>
      <c r="L1228"/>
      <c r="M1228"/>
    </row>
    <row r="1229" spans="1:13" ht="15" customHeight="1">
      <c r="A1229" s="1"/>
      <c r="B1229" s="366"/>
      <c r="C1229" s="2"/>
      <c r="D1229" s="2"/>
      <c r="E1229"/>
      <c r="F1229"/>
      <c r="G1229" s="242"/>
      <c r="H1229" s="242"/>
      <c r="I1229"/>
      <c r="J1229"/>
      <c r="K1229"/>
      <c r="L1229"/>
      <c r="M1229"/>
    </row>
    <row r="1230" spans="1:13" ht="15" customHeight="1">
      <c r="A1230" s="1"/>
      <c r="B1230" s="366"/>
      <c r="C1230" s="2"/>
      <c r="D1230" s="2"/>
      <c r="E1230"/>
      <c r="F1230"/>
      <c r="G1230" s="242"/>
      <c r="H1230" s="242"/>
      <c r="I1230"/>
      <c r="J1230"/>
      <c r="K1230"/>
      <c r="L1230"/>
      <c r="M1230"/>
    </row>
    <row r="1231" spans="1:13" ht="15" customHeight="1">
      <c r="A1231" s="1"/>
      <c r="B1231" s="366"/>
      <c r="C1231" s="2"/>
      <c r="D1231" s="2"/>
      <c r="E1231"/>
      <c r="F1231"/>
      <c r="G1231" s="242"/>
      <c r="H1231" s="242"/>
      <c r="I1231"/>
      <c r="J1231"/>
      <c r="K1231"/>
      <c r="L1231"/>
      <c r="M1231"/>
    </row>
    <row r="1232" spans="1:13" ht="15" customHeight="1">
      <c r="A1232" s="1"/>
      <c r="B1232" s="366"/>
      <c r="C1232" s="2"/>
      <c r="D1232" s="2"/>
      <c r="E1232"/>
      <c r="F1232"/>
      <c r="G1232" s="242"/>
      <c r="H1232" s="242"/>
      <c r="I1232"/>
      <c r="J1232"/>
      <c r="K1232"/>
      <c r="L1232"/>
      <c r="M1232"/>
    </row>
    <row r="1233" spans="1:13" ht="15" customHeight="1">
      <c r="A1233" s="1"/>
      <c r="B1233" s="366"/>
      <c r="C1233" s="2"/>
      <c r="D1233" s="2"/>
      <c r="E1233"/>
      <c r="F1233"/>
      <c r="G1233" s="242"/>
      <c r="H1233" s="242"/>
      <c r="I1233"/>
      <c r="J1233"/>
      <c r="K1233"/>
      <c r="L1233"/>
      <c r="M1233"/>
    </row>
    <row r="1234" spans="1:13" ht="15" customHeight="1">
      <c r="A1234" s="1"/>
      <c r="B1234" s="366"/>
      <c r="C1234" s="2"/>
      <c r="D1234" s="2"/>
      <c r="E1234"/>
      <c r="F1234"/>
      <c r="G1234" s="242"/>
      <c r="H1234" s="242"/>
      <c r="I1234"/>
      <c r="J1234"/>
      <c r="K1234"/>
      <c r="L1234"/>
      <c r="M1234"/>
    </row>
    <row r="1235" spans="1:13" ht="15" customHeight="1">
      <c r="A1235" s="1"/>
      <c r="B1235" s="366"/>
      <c r="C1235" s="2"/>
      <c r="D1235" s="2"/>
      <c r="E1235"/>
      <c r="F1235"/>
      <c r="G1235" s="242"/>
      <c r="H1235" s="242"/>
      <c r="I1235"/>
      <c r="J1235"/>
      <c r="K1235"/>
      <c r="L1235"/>
      <c r="M1235"/>
    </row>
    <row r="1236" spans="1:13" ht="15" customHeight="1">
      <c r="A1236" s="1"/>
      <c r="B1236" s="366"/>
      <c r="C1236" s="2"/>
      <c r="D1236" s="2"/>
      <c r="E1236"/>
      <c r="F1236"/>
      <c r="G1236" s="242"/>
      <c r="H1236" s="242"/>
      <c r="I1236"/>
      <c r="J1236"/>
      <c r="K1236"/>
      <c r="L1236"/>
      <c r="M1236"/>
    </row>
    <row r="1237" spans="1:13" ht="15" customHeight="1">
      <c r="A1237" s="1"/>
      <c r="B1237" s="366"/>
      <c r="C1237" s="2"/>
      <c r="D1237" s="2"/>
      <c r="E1237"/>
      <c r="F1237"/>
      <c r="G1237" s="242"/>
      <c r="H1237" s="242"/>
      <c r="I1237"/>
      <c r="J1237"/>
      <c r="K1237"/>
      <c r="L1237"/>
      <c r="M1237"/>
    </row>
    <row r="1238" spans="1:13" ht="15" customHeight="1">
      <c r="A1238" s="1"/>
      <c r="B1238" s="366"/>
      <c r="C1238" s="2"/>
      <c r="D1238" s="2"/>
      <c r="E1238"/>
      <c r="F1238"/>
      <c r="G1238" s="242"/>
      <c r="H1238" s="242"/>
      <c r="I1238"/>
      <c r="J1238"/>
      <c r="K1238"/>
      <c r="L1238"/>
      <c r="M1238"/>
    </row>
    <row r="1239" spans="1:13" ht="15" customHeight="1">
      <c r="A1239" s="1"/>
      <c r="B1239" s="366"/>
      <c r="C1239" s="2"/>
      <c r="D1239" s="2"/>
      <c r="E1239"/>
      <c r="F1239"/>
      <c r="G1239" s="242"/>
      <c r="H1239" s="242"/>
      <c r="I1239"/>
      <c r="J1239"/>
      <c r="K1239"/>
      <c r="L1239"/>
      <c r="M1239"/>
    </row>
    <row r="1240" spans="1:13" ht="15" customHeight="1">
      <c r="A1240" s="1"/>
      <c r="B1240" s="366"/>
      <c r="C1240" s="2"/>
      <c r="D1240" s="2"/>
      <c r="E1240"/>
      <c r="F1240"/>
      <c r="G1240" s="242"/>
      <c r="H1240" s="242"/>
      <c r="I1240"/>
      <c r="J1240"/>
      <c r="K1240"/>
      <c r="L1240"/>
      <c r="M1240"/>
    </row>
    <row r="1241" spans="1:13" ht="15" customHeight="1">
      <c r="A1241" s="1"/>
      <c r="B1241" s="366"/>
      <c r="C1241" s="2"/>
      <c r="D1241" s="2"/>
      <c r="E1241"/>
      <c r="F1241"/>
      <c r="G1241" s="242"/>
      <c r="H1241" s="242"/>
      <c r="I1241"/>
      <c r="J1241"/>
      <c r="K1241"/>
      <c r="L1241"/>
      <c r="M1241"/>
    </row>
    <row r="1242" spans="1:13" ht="15" customHeight="1">
      <c r="A1242" s="1"/>
      <c r="B1242" s="366"/>
      <c r="C1242" s="2"/>
      <c r="D1242" s="2"/>
      <c r="E1242"/>
      <c r="F1242"/>
      <c r="G1242" s="242"/>
      <c r="H1242" s="242"/>
      <c r="I1242"/>
      <c r="J1242"/>
      <c r="K1242"/>
      <c r="L1242"/>
      <c r="M1242"/>
    </row>
    <row r="1243" spans="1:13" ht="15" customHeight="1">
      <c r="A1243" s="1"/>
      <c r="B1243" s="366"/>
      <c r="C1243" s="2"/>
      <c r="D1243" s="2"/>
      <c r="E1243"/>
      <c r="F1243"/>
      <c r="G1243" s="242"/>
      <c r="H1243" s="242"/>
      <c r="I1243"/>
      <c r="J1243"/>
      <c r="K1243"/>
      <c r="L1243"/>
      <c r="M1243"/>
    </row>
    <row r="1244" spans="1:13" ht="15" customHeight="1">
      <c r="A1244" s="1"/>
      <c r="B1244" s="366"/>
      <c r="C1244" s="2"/>
      <c r="D1244" s="2"/>
      <c r="E1244"/>
      <c r="F1244"/>
      <c r="G1244" s="242"/>
      <c r="H1244" s="242"/>
      <c r="I1244"/>
      <c r="J1244"/>
      <c r="K1244"/>
      <c r="L1244"/>
      <c r="M1244"/>
    </row>
    <row r="1245" spans="1:13" ht="15" customHeight="1">
      <c r="A1245" s="1"/>
      <c r="B1245" s="366"/>
      <c r="C1245" s="2"/>
      <c r="D1245" s="2"/>
      <c r="E1245"/>
      <c r="F1245"/>
      <c r="G1245" s="242"/>
      <c r="H1245" s="242"/>
      <c r="I1245"/>
      <c r="J1245"/>
      <c r="K1245"/>
      <c r="L1245"/>
      <c r="M1245"/>
    </row>
    <row r="1246" spans="1:13" ht="15" customHeight="1">
      <c r="A1246" s="1"/>
      <c r="B1246" s="366"/>
      <c r="C1246" s="2"/>
      <c r="D1246" s="2"/>
      <c r="E1246"/>
      <c r="F1246"/>
      <c r="G1246" s="242"/>
      <c r="H1246" s="242"/>
      <c r="I1246"/>
      <c r="J1246"/>
      <c r="K1246"/>
      <c r="L1246"/>
      <c r="M1246"/>
    </row>
    <row r="1247" spans="1:13" ht="15" customHeight="1">
      <c r="A1247" s="1"/>
      <c r="B1247" s="366"/>
      <c r="C1247" s="2"/>
      <c r="D1247" s="2"/>
      <c r="E1247"/>
      <c r="F1247"/>
      <c r="G1247" s="242"/>
      <c r="H1247" s="242"/>
      <c r="I1247"/>
      <c r="J1247"/>
      <c r="K1247"/>
      <c r="L1247"/>
      <c r="M1247"/>
    </row>
    <row r="1248" spans="1:13" ht="15" customHeight="1">
      <c r="A1248" s="1"/>
      <c r="B1248" s="366"/>
      <c r="C1248" s="2"/>
      <c r="D1248" s="2"/>
      <c r="E1248"/>
      <c r="F1248"/>
      <c r="G1248" s="242"/>
      <c r="H1248" s="242"/>
      <c r="I1248"/>
      <c r="J1248"/>
      <c r="K1248"/>
      <c r="L1248"/>
      <c r="M1248"/>
    </row>
    <row r="1249" spans="1:13" ht="15" customHeight="1">
      <c r="A1249" s="1"/>
      <c r="B1249" s="366"/>
      <c r="C1249" s="2"/>
      <c r="D1249" s="2"/>
      <c r="E1249"/>
      <c r="F1249"/>
      <c r="G1249" s="242"/>
      <c r="H1249" s="242"/>
      <c r="I1249"/>
      <c r="J1249"/>
      <c r="K1249"/>
      <c r="L1249"/>
      <c r="M1249"/>
    </row>
    <row r="1250" spans="1:13" ht="15" customHeight="1">
      <c r="A1250" s="1"/>
      <c r="B1250" s="366"/>
      <c r="C1250" s="2"/>
      <c r="D1250" s="2"/>
      <c r="E1250"/>
      <c r="F1250"/>
      <c r="G1250" s="242"/>
      <c r="H1250" s="242"/>
      <c r="I1250"/>
      <c r="J1250"/>
      <c r="K1250"/>
      <c r="L1250"/>
      <c r="M1250"/>
    </row>
    <row r="1251" spans="1:13" ht="15" customHeight="1">
      <c r="A1251" s="1"/>
      <c r="B1251" s="366"/>
      <c r="C1251" s="2"/>
      <c r="D1251" s="2"/>
      <c r="E1251"/>
      <c r="F1251"/>
      <c r="G1251" s="242"/>
      <c r="H1251" s="242"/>
      <c r="I1251"/>
      <c r="J1251"/>
      <c r="K1251"/>
      <c r="L1251"/>
      <c r="M1251"/>
    </row>
    <row r="1252" spans="1:13" ht="15" customHeight="1">
      <c r="A1252" s="1"/>
      <c r="B1252" s="366"/>
      <c r="C1252" s="2"/>
      <c r="D1252" s="2"/>
      <c r="E1252"/>
      <c r="F1252"/>
      <c r="G1252" s="242"/>
      <c r="H1252" s="242"/>
      <c r="I1252"/>
      <c r="J1252"/>
      <c r="K1252"/>
      <c r="L1252"/>
      <c r="M1252"/>
    </row>
    <row r="1253" spans="1:13" ht="15" customHeight="1">
      <c r="A1253" s="1"/>
      <c r="B1253" s="366"/>
      <c r="C1253" s="2"/>
      <c r="D1253" s="2"/>
      <c r="E1253"/>
      <c r="F1253"/>
      <c r="G1253" s="242"/>
      <c r="H1253" s="242"/>
      <c r="I1253"/>
      <c r="J1253"/>
      <c r="K1253"/>
      <c r="L1253"/>
      <c r="M1253"/>
    </row>
    <row r="1254" spans="1:13" ht="15" customHeight="1">
      <c r="A1254" s="1"/>
      <c r="B1254" s="366"/>
      <c r="C1254" s="2"/>
      <c r="D1254" s="2"/>
      <c r="E1254"/>
      <c r="F1254"/>
      <c r="G1254" s="242"/>
      <c r="H1254" s="242"/>
      <c r="I1254"/>
      <c r="J1254"/>
      <c r="K1254"/>
      <c r="L1254"/>
      <c r="M1254"/>
    </row>
    <row r="1255" spans="1:13" ht="15" customHeight="1">
      <c r="A1255" s="1"/>
      <c r="B1255" s="366"/>
      <c r="C1255" s="2"/>
      <c r="D1255" s="2"/>
      <c r="E1255"/>
      <c r="F1255"/>
      <c r="G1255" s="242"/>
      <c r="H1255" s="242"/>
      <c r="I1255"/>
      <c r="J1255"/>
      <c r="K1255"/>
      <c r="L1255"/>
      <c r="M1255"/>
    </row>
    <row r="1256" spans="1:13" ht="15" customHeight="1">
      <c r="A1256" s="1"/>
      <c r="B1256" s="366"/>
      <c r="C1256" s="2"/>
      <c r="D1256" s="2"/>
      <c r="E1256"/>
      <c r="F1256"/>
      <c r="G1256" s="242"/>
      <c r="H1256" s="242"/>
      <c r="I1256"/>
      <c r="J1256"/>
      <c r="K1256"/>
      <c r="L1256"/>
      <c r="M1256"/>
    </row>
    <row r="1257" spans="1:13" ht="15" customHeight="1">
      <c r="A1257" s="1"/>
      <c r="B1257" s="366"/>
      <c r="C1257" s="2"/>
      <c r="D1257" s="2"/>
      <c r="E1257"/>
      <c r="F1257"/>
      <c r="G1257" s="242"/>
      <c r="H1257" s="242"/>
      <c r="I1257"/>
      <c r="J1257"/>
      <c r="K1257"/>
      <c r="L1257"/>
      <c r="M1257"/>
    </row>
    <row r="1258" spans="1:13" ht="15" customHeight="1">
      <c r="A1258" s="1"/>
      <c r="B1258" s="366"/>
      <c r="C1258" s="2"/>
      <c r="D1258" s="2"/>
      <c r="E1258"/>
      <c r="F1258"/>
      <c r="G1258" s="242"/>
      <c r="H1258" s="242"/>
      <c r="I1258"/>
      <c r="J1258"/>
      <c r="K1258"/>
      <c r="L1258"/>
      <c r="M1258"/>
    </row>
    <row r="1259" spans="1:13" ht="15" customHeight="1">
      <c r="A1259" s="1"/>
      <c r="B1259" s="366"/>
      <c r="C1259" s="2"/>
      <c r="D1259" s="2"/>
      <c r="E1259"/>
      <c r="F1259"/>
      <c r="G1259" s="242"/>
      <c r="H1259" s="242"/>
      <c r="I1259"/>
      <c r="J1259"/>
      <c r="K1259"/>
      <c r="L1259"/>
      <c r="M1259"/>
    </row>
    <row r="1260" spans="1:13" ht="15" customHeight="1">
      <c r="A1260" s="1"/>
      <c r="B1260" s="366"/>
      <c r="C1260" s="2"/>
      <c r="D1260" s="2"/>
      <c r="E1260"/>
      <c r="F1260"/>
      <c r="G1260" s="242"/>
      <c r="H1260" s="242"/>
      <c r="I1260"/>
      <c r="J1260"/>
      <c r="K1260"/>
      <c r="L1260"/>
      <c r="M1260"/>
    </row>
    <row r="1261" spans="1:13" ht="15" customHeight="1">
      <c r="A1261" s="1"/>
      <c r="B1261" s="366"/>
      <c r="C1261" s="2"/>
      <c r="D1261" s="2"/>
      <c r="E1261"/>
      <c r="F1261"/>
      <c r="G1261" s="242"/>
      <c r="H1261" s="242"/>
      <c r="I1261"/>
      <c r="J1261"/>
      <c r="K1261"/>
      <c r="L1261"/>
      <c r="M1261"/>
    </row>
    <row r="1262" spans="1:13" ht="15" customHeight="1">
      <c r="A1262" s="1"/>
      <c r="B1262" s="366"/>
      <c r="C1262" s="2"/>
      <c r="D1262" s="2"/>
      <c r="E1262"/>
      <c r="F1262"/>
      <c r="G1262" s="242"/>
      <c r="H1262" s="242"/>
      <c r="I1262"/>
      <c r="J1262"/>
      <c r="K1262"/>
      <c r="L1262"/>
      <c r="M1262"/>
    </row>
    <row r="1263" spans="1:13" ht="15" customHeight="1">
      <c r="A1263" s="1"/>
      <c r="B1263" s="366"/>
      <c r="C1263" s="2"/>
      <c r="D1263" s="2"/>
      <c r="E1263"/>
      <c r="F1263"/>
      <c r="G1263" s="242"/>
      <c r="H1263" s="242"/>
      <c r="I1263"/>
      <c r="J1263"/>
      <c r="K1263"/>
      <c r="L1263"/>
      <c r="M1263"/>
    </row>
    <row r="1264" spans="1:13" ht="15" customHeight="1">
      <c r="A1264" s="1"/>
      <c r="B1264" s="366"/>
      <c r="C1264" s="2"/>
      <c r="D1264" s="2"/>
      <c r="E1264"/>
      <c r="F1264"/>
      <c r="G1264" s="242"/>
      <c r="H1264" s="242"/>
      <c r="I1264"/>
      <c r="J1264"/>
      <c r="K1264"/>
      <c r="L1264"/>
      <c r="M1264"/>
    </row>
    <row r="1265" spans="1:13" ht="15" customHeight="1">
      <c r="A1265" s="1"/>
      <c r="B1265" s="366"/>
      <c r="C1265" s="2"/>
      <c r="D1265" s="2"/>
      <c r="E1265"/>
      <c r="F1265"/>
      <c r="G1265" s="242"/>
      <c r="H1265" s="242"/>
      <c r="I1265"/>
      <c r="J1265"/>
      <c r="K1265"/>
      <c r="L1265"/>
      <c r="M1265"/>
    </row>
    <row r="1266" spans="1:13" ht="15" customHeight="1">
      <c r="A1266" s="1"/>
      <c r="B1266" s="366"/>
      <c r="C1266" s="2"/>
      <c r="D1266" s="2"/>
      <c r="E1266"/>
      <c r="F1266"/>
      <c r="G1266" s="242"/>
      <c r="H1266" s="242"/>
      <c r="I1266"/>
      <c r="J1266"/>
      <c r="K1266"/>
      <c r="L1266"/>
      <c r="M1266"/>
    </row>
    <row r="1267" spans="1:13" ht="15" customHeight="1">
      <c r="A1267" s="1"/>
      <c r="B1267" s="366"/>
      <c r="C1267" s="2"/>
      <c r="D1267" s="2"/>
      <c r="E1267"/>
      <c r="F1267"/>
      <c r="G1267" s="242"/>
      <c r="H1267" s="242"/>
      <c r="I1267"/>
      <c r="J1267"/>
      <c r="K1267"/>
      <c r="L1267"/>
      <c r="M1267"/>
    </row>
    <row r="1268" spans="1:13" ht="15" customHeight="1">
      <c r="A1268" s="1"/>
      <c r="B1268" s="366"/>
      <c r="C1268" s="2"/>
      <c r="D1268" s="2"/>
      <c r="E1268"/>
      <c r="F1268"/>
      <c r="G1268" s="242"/>
      <c r="H1268" s="242"/>
      <c r="I1268"/>
      <c r="J1268"/>
      <c r="K1268"/>
      <c r="L1268"/>
      <c r="M1268"/>
    </row>
    <row r="1269" spans="1:13" ht="15" customHeight="1">
      <c r="A1269" s="1"/>
      <c r="B1269" s="366"/>
      <c r="C1269" s="2"/>
      <c r="D1269" s="2"/>
      <c r="E1269"/>
      <c r="F1269"/>
      <c r="G1269" s="242"/>
      <c r="H1269" s="242"/>
      <c r="I1269"/>
      <c r="J1269"/>
      <c r="K1269"/>
      <c r="L1269"/>
      <c r="M1269"/>
    </row>
    <row r="1270" spans="1:13" ht="15" customHeight="1">
      <c r="A1270" s="1"/>
      <c r="B1270" s="366"/>
      <c r="C1270" s="2"/>
      <c r="D1270" s="2"/>
      <c r="E1270"/>
      <c r="F1270"/>
      <c r="G1270" s="242"/>
      <c r="H1270" s="242"/>
      <c r="I1270"/>
      <c r="J1270"/>
      <c r="K1270"/>
      <c r="L1270"/>
      <c r="M1270"/>
    </row>
    <row r="1271" spans="1:13" ht="15" customHeight="1">
      <c r="A1271" s="1"/>
      <c r="B1271" s="366"/>
      <c r="C1271" s="2"/>
      <c r="D1271" s="2"/>
      <c r="E1271"/>
      <c r="F1271"/>
      <c r="G1271" s="242"/>
      <c r="H1271" s="242"/>
      <c r="I1271"/>
      <c r="J1271"/>
      <c r="K1271"/>
      <c r="L1271"/>
      <c r="M1271"/>
    </row>
    <row r="1272" spans="1:13" ht="15" customHeight="1">
      <c r="A1272" s="1"/>
      <c r="B1272" s="366"/>
      <c r="C1272" s="2"/>
      <c r="D1272" s="2"/>
      <c r="E1272"/>
      <c r="F1272"/>
      <c r="G1272" s="242"/>
      <c r="H1272" s="242"/>
      <c r="I1272"/>
      <c r="J1272"/>
      <c r="K1272"/>
      <c r="L1272"/>
      <c r="M1272"/>
    </row>
    <row r="1273" spans="1:13" ht="15" customHeight="1">
      <c r="A1273" s="1"/>
      <c r="B1273" s="366"/>
      <c r="C1273" s="2"/>
      <c r="D1273" s="2"/>
      <c r="E1273"/>
      <c r="F1273"/>
      <c r="G1273" s="242"/>
      <c r="H1273" s="242"/>
      <c r="I1273"/>
      <c r="J1273"/>
      <c r="K1273"/>
      <c r="L1273"/>
      <c r="M1273"/>
    </row>
    <row r="1274" spans="1:13" ht="15" customHeight="1">
      <c r="A1274" s="1"/>
      <c r="B1274" s="366"/>
      <c r="C1274" s="2"/>
      <c r="D1274" s="2"/>
      <c r="E1274"/>
      <c r="F1274"/>
      <c r="G1274" s="242"/>
      <c r="H1274" s="242"/>
      <c r="I1274"/>
      <c r="J1274"/>
      <c r="K1274"/>
      <c r="L1274"/>
      <c r="M1274"/>
    </row>
    <row r="1275" spans="1:13" ht="15" customHeight="1">
      <c r="A1275" s="1"/>
      <c r="B1275" s="366"/>
      <c r="C1275" s="2"/>
      <c r="D1275" s="2"/>
      <c r="E1275"/>
      <c r="F1275"/>
      <c r="G1275" s="242"/>
      <c r="H1275" s="242"/>
      <c r="I1275"/>
      <c r="J1275"/>
      <c r="K1275"/>
      <c r="L1275"/>
      <c r="M1275"/>
    </row>
    <row r="1276" spans="1:13" ht="15" customHeight="1">
      <c r="A1276" s="1"/>
      <c r="B1276" s="366"/>
      <c r="C1276" s="2"/>
      <c r="D1276" s="2"/>
      <c r="E1276"/>
      <c r="F1276"/>
      <c r="G1276" s="242"/>
      <c r="H1276" s="242"/>
      <c r="I1276"/>
      <c r="J1276"/>
      <c r="K1276"/>
      <c r="L1276"/>
      <c r="M1276"/>
    </row>
    <row r="1277" spans="1:13" ht="15" customHeight="1">
      <c r="A1277" s="1"/>
      <c r="B1277" s="366"/>
      <c r="C1277" s="2"/>
      <c r="D1277" s="2"/>
      <c r="E1277"/>
      <c r="F1277"/>
      <c r="G1277" s="242"/>
      <c r="H1277" s="242"/>
      <c r="I1277"/>
      <c r="J1277"/>
      <c r="K1277"/>
      <c r="L1277"/>
      <c r="M1277"/>
    </row>
    <row r="1278" spans="1:13" ht="15" customHeight="1">
      <c r="A1278" s="1"/>
      <c r="B1278" s="366"/>
      <c r="C1278" s="2"/>
      <c r="D1278" s="2"/>
      <c r="E1278"/>
      <c r="F1278"/>
      <c r="G1278" s="242"/>
      <c r="H1278" s="242"/>
      <c r="I1278"/>
      <c r="J1278"/>
      <c r="K1278"/>
      <c r="L1278"/>
      <c r="M1278"/>
    </row>
    <row r="1279" spans="1:13" ht="15" customHeight="1">
      <c r="A1279" s="1"/>
      <c r="B1279" s="366"/>
      <c r="C1279" s="2"/>
      <c r="D1279" s="2"/>
      <c r="E1279"/>
      <c r="F1279"/>
      <c r="G1279" s="242"/>
      <c r="H1279" s="242"/>
      <c r="I1279"/>
      <c r="J1279"/>
      <c r="K1279"/>
      <c r="L1279"/>
      <c r="M1279"/>
    </row>
    <row r="1280" spans="1:13" ht="15" customHeight="1">
      <c r="A1280" s="1"/>
      <c r="B1280" s="366"/>
      <c r="C1280" s="2"/>
      <c r="D1280" s="2"/>
      <c r="E1280"/>
      <c r="F1280"/>
      <c r="G1280" s="242"/>
      <c r="H1280" s="242"/>
      <c r="I1280"/>
      <c r="J1280"/>
      <c r="K1280"/>
      <c r="L1280"/>
      <c r="M1280"/>
    </row>
    <row r="1281" spans="1:13" ht="15" customHeight="1">
      <c r="A1281" s="1"/>
      <c r="B1281" s="366"/>
      <c r="C1281" s="2"/>
      <c r="D1281" s="2"/>
      <c r="E1281"/>
      <c r="F1281"/>
      <c r="G1281" s="242"/>
      <c r="H1281" s="242"/>
      <c r="I1281"/>
      <c r="J1281"/>
      <c r="K1281"/>
      <c r="L1281"/>
      <c r="M1281"/>
    </row>
    <row r="1282" spans="1:13" ht="15" customHeight="1">
      <c r="A1282" s="1"/>
      <c r="B1282" s="366"/>
      <c r="C1282" s="2"/>
      <c r="D1282" s="2"/>
      <c r="E1282"/>
      <c r="F1282"/>
      <c r="G1282" s="242"/>
      <c r="H1282" s="242"/>
      <c r="I1282"/>
      <c r="J1282"/>
      <c r="K1282"/>
      <c r="L1282"/>
      <c r="M1282"/>
    </row>
    <row r="1283" spans="1:13" ht="15" customHeight="1">
      <c r="A1283" s="1"/>
      <c r="B1283" s="366"/>
      <c r="C1283" s="2"/>
      <c r="D1283" s="2"/>
      <c r="E1283"/>
      <c r="F1283"/>
      <c r="G1283" s="242"/>
      <c r="H1283" s="242"/>
      <c r="I1283"/>
      <c r="J1283"/>
      <c r="K1283"/>
      <c r="L1283"/>
      <c r="M1283"/>
    </row>
    <row r="1284" spans="1:13" ht="15" customHeight="1">
      <c r="A1284" s="1"/>
      <c r="B1284" s="366"/>
      <c r="C1284" s="2"/>
      <c r="D1284" s="2"/>
      <c r="E1284"/>
      <c r="F1284"/>
      <c r="G1284" s="242"/>
      <c r="H1284" s="242"/>
      <c r="I1284"/>
      <c r="J1284"/>
      <c r="K1284"/>
      <c r="L1284"/>
      <c r="M1284"/>
    </row>
    <row r="1285" spans="1:13" ht="15" customHeight="1">
      <c r="A1285" s="1"/>
      <c r="B1285" s="366"/>
      <c r="C1285" s="2"/>
      <c r="D1285" s="2"/>
      <c r="E1285"/>
      <c r="F1285"/>
      <c r="G1285" s="242"/>
      <c r="H1285" s="242"/>
      <c r="I1285"/>
      <c r="J1285"/>
      <c r="K1285"/>
      <c r="L1285"/>
      <c r="M1285"/>
    </row>
    <row r="1286" spans="1:13" ht="15" customHeight="1">
      <c r="A1286" s="1"/>
      <c r="B1286" s="366"/>
      <c r="C1286" s="2"/>
      <c r="D1286" s="2"/>
      <c r="E1286"/>
      <c r="F1286"/>
      <c r="G1286" s="242"/>
      <c r="H1286" s="242"/>
      <c r="I1286"/>
      <c r="J1286"/>
      <c r="K1286"/>
      <c r="L1286"/>
      <c r="M1286"/>
    </row>
    <row r="1287" spans="1:13" ht="15" customHeight="1">
      <c r="A1287" s="1"/>
      <c r="B1287" s="366"/>
      <c r="C1287" s="2"/>
      <c r="D1287" s="2"/>
      <c r="E1287"/>
      <c r="F1287"/>
      <c r="G1287" s="242"/>
      <c r="H1287" s="242"/>
      <c r="I1287"/>
      <c r="J1287"/>
      <c r="K1287"/>
      <c r="L1287"/>
      <c r="M1287"/>
    </row>
    <row r="1288" spans="1:13" ht="15" customHeight="1">
      <c r="A1288" s="1"/>
      <c r="B1288" s="366"/>
      <c r="C1288" s="2"/>
      <c r="D1288" s="2"/>
      <c r="E1288"/>
      <c r="F1288"/>
      <c r="G1288" s="242"/>
      <c r="H1288" s="242"/>
      <c r="I1288"/>
      <c r="J1288"/>
      <c r="K1288"/>
      <c r="L1288"/>
      <c r="M1288"/>
    </row>
    <row r="1289" spans="1:13" ht="15" customHeight="1">
      <c r="A1289" s="1"/>
      <c r="B1289" s="366"/>
      <c r="C1289" s="2"/>
      <c r="D1289" s="2"/>
      <c r="E1289"/>
      <c r="F1289"/>
      <c r="G1289" s="242"/>
      <c r="H1289" s="242"/>
      <c r="I1289"/>
      <c r="J1289"/>
      <c r="K1289"/>
      <c r="L1289"/>
      <c r="M1289"/>
    </row>
    <row r="1290" spans="1:13" ht="15" customHeight="1">
      <c r="A1290" s="1"/>
      <c r="B1290" s="366"/>
      <c r="C1290" s="2"/>
      <c r="D1290" s="2"/>
      <c r="E1290"/>
      <c r="F1290"/>
      <c r="G1290" s="242"/>
      <c r="H1290" s="242"/>
      <c r="I1290"/>
      <c r="J1290"/>
      <c r="K1290"/>
      <c r="L1290"/>
      <c r="M1290"/>
    </row>
    <row r="1291" spans="1:13" ht="15" customHeight="1">
      <c r="A1291" s="1"/>
      <c r="B1291" s="366"/>
      <c r="C1291" s="2"/>
      <c r="D1291" s="2"/>
      <c r="E1291"/>
      <c r="F1291"/>
      <c r="G1291" s="242"/>
      <c r="H1291" s="242"/>
      <c r="I1291"/>
      <c r="J1291"/>
      <c r="K1291"/>
      <c r="L1291"/>
      <c r="M1291"/>
    </row>
    <row r="1292" spans="1:13" ht="15" customHeight="1">
      <c r="A1292" s="1"/>
      <c r="B1292" s="366"/>
      <c r="C1292" s="2"/>
      <c r="D1292" s="2"/>
      <c r="E1292"/>
      <c r="F1292"/>
      <c r="G1292" s="242"/>
      <c r="H1292" s="242"/>
      <c r="I1292"/>
      <c r="J1292"/>
      <c r="K1292"/>
      <c r="L1292"/>
      <c r="M1292"/>
    </row>
    <row r="1293" spans="1:13" ht="15" customHeight="1">
      <c r="A1293" s="1"/>
      <c r="B1293" s="366"/>
      <c r="C1293" s="2"/>
      <c r="D1293" s="2"/>
      <c r="E1293"/>
      <c r="F1293"/>
      <c r="G1293" s="242"/>
      <c r="H1293" s="242"/>
      <c r="I1293"/>
      <c r="J1293"/>
      <c r="K1293"/>
      <c r="L1293"/>
      <c r="M1293"/>
    </row>
    <row r="1294" spans="1:13" ht="15" customHeight="1">
      <c r="A1294" s="1"/>
      <c r="B1294" s="366"/>
      <c r="C1294" s="2"/>
      <c r="D1294" s="2"/>
      <c r="E1294"/>
      <c r="F1294"/>
      <c r="G1294" s="242"/>
      <c r="H1294" s="242"/>
      <c r="I1294"/>
      <c r="J1294"/>
      <c r="K1294"/>
      <c r="L1294"/>
      <c r="M1294"/>
    </row>
    <row r="1295" spans="1:13" ht="15" customHeight="1">
      <c r="A1295" s="1"/>
      <c r="B1295" s="366"/>
      <c r="C1295" s="2"/>
      <c r="D1295" s="2"/>
      <c r="E1295"/>
      <c r="F1295"/>
      <c r="G1295" s="242"/>
      <c r="H1295" s="242"/>
      <c r="I1295"/>
      <c r="J1295"/>
      <c r="K1295"/>
      <c r="L1295"/>
      <c r="M1295"/>
    </row>
    <row r="1296" spans="1:13" ht="15" customHeight="1">
      <c r="A1296" s="1"/>
      <c r="B1296" s="366"/>
      <c r="C1296" s="2"/>
      <c r="D1296" s="2"/>
      <c r="E1296"/>
      <c r="F1296"/>
      <c r="G1296" s="242"/>
      <c r="H1296" s="242"/>
      <c r="I1296"/>
      <c r="J1296"/>
      <c r="K1296"/>
      <c r="L1296"/>
      <c r="M1296"/>
    </row>
    <row r="1297" spans="1:13" ht="15" customHeight="1">
      <c r="A1297" s="1"/>
      <c r="B1297" s="366"/>
      <c r="C1297" s="2"/>
      <c r="D1297" s="2"/>
      <c r="E1297"/>
      <c r="F1297"/>
      <c r="G1297" s="242"/>
      <c r="H1297" s="242"/>
      <c r="I1297"/>
      <c r="J1297"/>
      <c r="K1297"/>
      <c r="L1297"/>
      <c r="M1297"/>
    </row>
    <row r="1298" spans="1:13" ht="15" customHeight="1">
      <c r="A1298" s="1"/>
      <c r="B1298" s="366"/>
      <c r="C1298" s="2"/>
      <c r="D1298" s="2"/>
      <c r="E1298"/>
      <c r="F1298"/>
      <c r="G1298" s="242"/>
      <c r="H1298" s="242"/>
      <c r="I1298"/>
      <c r="J1298"/>
      <c r="K1298"/>
      <c r="L1298"/>
      <c r="M1298"/>
    </row>
    <row r="1299" spans="1:13" ht="15" customHeight="1">
      <c r="A1299" s="1"/>
      <c r="B1299" s="366"/>
      <c r="C1299" s="2"/>
      <c r="D1299" s="2"/>
      <c r="E1299"/>
      <c r="F1299"/>
      <c r="G1299" s="242"/>
      <c r="H1299" s="242"/>
      <c r="I1299"/>
      <c r="J1299"/>
      <c r="K1299"/>
      <c r="L1299"/>
      <c r="M1299"/>
    </row>
    <row r="1300" spans="1:13" ht="15" customHeight="1">
      <c r="A1300" s="1"/>
      <c r="B1300" s="366"/>
      <c r="C1300" s="2"/>
      <c r="D1300" s="2"/>
      <c r="E1300"/>
      <c r="F1300"/>
      <c r="G1300" s="242"/>
      <c r="H1300" s="242"/>
      <c r="I1300"/>
      <c r="J1300"/>
      <c r="K1300"/>
      <c r="L1300"/>
      <c r="M1300"/>
    </row>
    <row r="1301" spans="1:13" ht="15" customHeight="1">
      <c r="A1301" s="1"/>
      <c r="B1301" s="366"/>
      <c r="C1301" s="2"/>
      <c r="D1301" s="2"/>
      <c r="E1301"/>
      <c r="F1301"/>
      <c r="G1301" s="242"/>
      <c r="H1301" s="242"/>
      <c r="I1301"/>
      <c r="J1301"/>
      <c r="K1301"/>
      <c r="L1301"/>
      <c r="M1301"/>
    </row>
    <row r="1302" spans="1:13" ht="15" customHeight="1">
      <c r="A1302" s="1"/>
      <c r="B1302" s="366"/>
      <c r="C1302" s="2"/>
      <c r="D1302" s="2"/>
      <c r="E1302"/>
      <c r="F1302"/>
      <c r="G1302" s="242"/>
      <c r="H1302" s="242"/>
      <c r="I1302"/>
      <c r="J1302"/>
      <c r="K1302"/>
      <c r="L1302"/>
      <c r="M1302"/>
    </row>
    <row r="1303" spans="1:13" ht="15" customHeight="1">
      <c r="A1303" s="1"/>
      <c r="B1303" s="366"/>
      <c r="C1303" s="2"/>
      <c r="D1303" s="2"/>
      <c r="E1303"/>
      <c r="F1303"/>
      <c r="G1303" s="242"/>
      <c r="H1303" s="242"/>
      <c r="I1303"/>
      <c r="J1303"/>
      <c r="K1303"/>
      <c r="L1303"/>
      <c r="M1303"/>
    </row>
    <row r="1304" spans="1:13" ht="15" customHeight="1">
      <c r="A1304" s="1"/>
      <c r="B1304" s="366"/>
      <c r="C1304" s="2"/>
      <c r="D1304" s="2"/>
      <c r="E1304"/>
      <c r="F1304"/>
      <c r="G1304" s="242"/>
      <c r="H1304" s="242"/>
      <c r="I1304"/>
      <c r="J1304"/>
      <c r="K1304"/>
      <c r="L1304"/>
      <c r="M1304"/>
    </row>
    <row r="1305" spans="1:13" ht="15" customHeight="1">
      <c r="A1305" s="1"/>
      <c r="B1305" s="366"/>
      <c r="C1305" s="2"/>
      <c r="D1305" s="2"/>
      <c r="E1305"/>
      <c r="F1305"/>
      <c r="G1305" s="242"/>
      <c r="H1305" s="242"/>
      <c r="I1305"/>
      <c r="J1305"/>
      <c r="K1305"/>
      <c r="L1305"/>
      <c r="M1305"/>
    </row>
    <row r="1306" spans="1:13" ht="15" customHeight="1">
      <c r="A1306" s="1"/>
      <c r="B1306" s="366"/>
      <c r="C1306" s="2"/>
      <c r="D1306" s="2"/>
      <c r="E1306"/>
      <c r="F1306"/>
      <c r="G1306" s="242"/>
      <c r="H1306" s="242"/>
      <c r="I1306"/>
      <c r="J1306"/>
      <c r="K1306"/>
      <c r="L1306"/>
      <c r="M1306"/>
    </row>
    <row r="1307" spans="1:13" ht="15" customHeight="1">
      <c r="A1307" s="1"/>
      <c r="B1307" s="366"/>
      <c r="C1307" s="2"/>
      <c r="D1307" s="2"/>
      <c r="E1307"/>
      <c r="F1307"/>
      <c r="G1307" s="242"/>
      <c r="H1307" s="242"/>
      <c r="I1307"/>
      <c r="J1307"/>
      <c r="K1307"/>
      <c r="L1307"/>
      <c r="M1307"/>
    </row>
    <row r="1308" spans="1:13" ht="15" customHeight="1">
      <c r="A1308" s="1"/>
      <c r="B1308" s="366"/>
      <c r="C1308" s="2"/>
      <c r="D1308" s="2"/>
      <c r="E1308"/>
      <c r="F1308"/>
      <c r="G1308" s="242"/>
      <c r="H1308" s="242"/>
      <c r="I1308"/>
      <c r="J1308"/>
      <c r="K1308"/>
      <c r="L1308"/>
      <c r="M1308"/>
    </row>
    <row r="1309" spans="1:13" ht="15" customHeight="1">
      <c r="A1309" s="1"/>
      <c r="B1309" s="366"/>
      <c r="C1309" s="2"/>
      <c r="D1309" s="2"/>
      <c r="E1309"/>
      <c r="F1309"/>
      <c r="G1309" s="242"/>
      <c r="H1309" s="242"/>
      <c r="I1309"/>
      <c r="J1309"/>
      <c r="K1309"/>
      <c r="L1309"/>
      <c r="M1309"/>
    </row>
    <row r="1310" spans="1:13" ht="15" customHeight="1">
      <c r="A1310" s="1"/>
      <c r="B1310" s="366"/>
      <c r="C1310" s="2"/>
      <c r="D1310" s="2"/>
      <c r="E1310"/>
      <c r="F1310"/>
      <c r="G1310" s="242"/>
      <c r="H1310" s="242"/>
      <c r="I1310"/>
      <c r="J1310"/>
      <c r="K1310"/>
      <c r="L1310"/>
      <c r="M1310"/>
    </row>
    <row r="1311" spans="1:13" ht="15" customHeight="1">
      <c r="A1311" s="1"/>
      <c r="B1311" s="366"/>
      <c r="C1311" s="2"/>
      <c r="D1311" s="2"/>
      <c r="E1311"/>
      <c r="F1311"/>
      <c r="G1311" s="242"/>
      <c r="H1311" s="242"/>
      <c r="I1311"/>
      <c r="J1311"/>
      <c r="K1311"/>
      <c r="L1311"/>
      <c r="M1311"/>
    </row>
    <row r="1312" spans="1:13" ht="15" customHeight="1">
      <c r="A1312" s="1"/>
      <c r="B1312" s="366"/>
      <c r="C1312" s="2"/>
      <c r="D1312" s="2"/>
      <c r="E1312"/>
      <c r="F1312"/>
      <c r="G1312" s="242"/>
      <c r="H1312" s="242"/>
      <c r="I1312"/>
      <c r="J1312"/>
      <c r="K1312"/>
      <c r="L1312"/>
      <c r="M1312"/>
    </row>
    <row r="1313" spans="1:13" ht="15" customHeight="1">
      <c r="A1313" s="1"/>
      <c r="B1313" s="366"/>
      <c r="C1313" s="2"/>
      <c r="D1313" s="2"/>
      <c r="E1313"/>
      <c r="F1313"/>
      <c r="G1313" s="242"/>
      <c r="H1313" s="242"/>
      <c r="I1313"/>
      <c r="J1313"/>
      <c r="K1313"/>
      <c r="L1313"/>
      <c r="M1313"/>
    </row>
    <row r="1314" spans="1:13" ht="15" customHeight="1">
      <c r="A1314" s="1"/>
      <c r="B1314" s="366"/>
      <c r="C1314" s="2"/>
      <c r="D1314" s="2"/>
      <c r="E1314"/>
      <c r="F1314"/>
      <c r="G1314" s="242"/>
      <c r="H1314" s="242"/>
      <c r="I1314"/>
      <c r="J1314"/>
      <c r="K1314"/>
      <c r="L1314"/>
      <c r="M1314"/>
    </row>
    <row r="1315" spans="1:13" ht="15" customHeight="1">
      <c r="A1315" s="1"/>
      <c r="B1315" s="366"/>
      <c r="C1315" s="2"/>
      <c r="D1315" s="2"/>
      <c r="E1315"/>
      <c r="F1315"/>
      <c r="G1315" s="242"/>
      <c r="H1315" s="242"/>
      <c r="I1315"/>
      <c r="J1315"/>
      <c r="K1315"/>
      <c r="L1315"/>
      <c r="M1315"/>
    </row>
    <row r="1316" spans="1:13" ht="15" customHeight="1">
      <c r="A1316" s="1"/>
      <c r="B1316" s="366"/>
      <c r="C1316" s="2"/>
      <c r="D1316" s="2"/>
      <c r="E1316"/>
      <c r="F1316"/>
      <c r="G1316" s="242"/>
      <c r="H1316" s="242"/>
      <c r="I1316"/>
      <c r="J1316"/>
      <c r="K1316"/>
      <c r="L1316"/>
      <c r="M1316"/>
    </row>
    <row r="1317" spans="1:13" ht="15" customHeight="1">
      <c r="A1317" s="1"/>
      <c r="B1317" s="366"/>
      <c r="C1317" s="2"/>
      <c r="D1317" s="2"/>
      <c r="E1317"/>
      <c r="F1317"/>
      <c r="G1317" s="242"/>
      <c r="H1317" s="242"/>
      <c r="I1317"/>
      <c r="J1317"/>
      <c r="K1317"/>
      <c r="L1317"/>
      <c r="M1317"/>
    </row>
    <row r="1318" spans="1:13" ht="15" customHeight="1">
      <c r="A1318" s="1"/>
      <c r="B1318" s="366"/>
      <c r="C1318" s="2"/>
      <c r="D1318" s="2"/>
      <c r="E1318"/>
      <c r="F1318"/>
      <c r="G1318" s="242"/>
      <c r="H1318" s="242"/>
      <c r="I1318"/>
      <c r="J1318"/>
      <c r="K1318"/>
      <c r="L1318"/>
      <c r="M1318"/>
    </row>
    <row r="1319" spans="1:13" ht="15" customHeight="1">
      <c r="A1319" s="1"/>
      <c r="B1319" s="366"/>
      <c r="C1319" s="2"/>
      <c r="D1319" s="2"/>
      <c r="E1319"/>
      <c r="F1319"/>
      <c r="G1319" s="242"/>
      <c r="H1319" s="242"/>
      <c r="I1319"/>
      <c r="J1319"/>
      <c r="K1319"/>
      <c r="L1319"/>
      <c r="M1319"/>
    </row>
    <row r="1320" spans="1:13" ht="15" customHeight="1">
      <c r="A1320" s="1"/>
      <c r="B1320" s="366"/>
      <c r="C1320" s="2"/>
      <c r="D1320" s="2"/>
      <c r="E1320"/>
      <c r="F1320"/>
      <c r="G1320" s="242"/>
      <c r="H1320" s="242"/>
      <c r="I1320"/>
      <c r="J1320"/>
      <c r="K1320"/>
      <c r="L1320"/>
      <c r="M1320"/>
    </row>
    <row r="1321" spans="1:13" ht="15" customHeight="1">
      <c r="A1321" s="1"/>
      <c r="B1321" s="366"/>
      <c r="C1321" s="2"/>
      <c r="D1321" s="2"/>
      <c r="E1321"/>
      <c r="F1321"/>
      <c r="G1321" s="242"/>
      <c r="H1321" s="242"/>
      <c r="I1321"/>
      <c r="J1321"/>
      <c r="K1321"/>
      <c r="L1321"/>
      <c r="M1321"/>
    </row>
    <row r="1322" spans="1:13" ht="15" customHeight="1">
      <c r="A1322" s="1"/>
      <c r="B1322" s="366"/>
      <c r="C1322" s="2"/>
      <c r="D1322" s="2"/>
      <c r="E1322"/>
      <c r="F1322"/>
      <c r="G1322" s="242"/>
      <c r="H1322" s="242"/>
      <c r="I1322"/>
      <c r="J1322"/>
      <c r="K1322"/>
      <c r="L1322"/>
      <c r="M1322"/>
    </row>
    <row r="1323" spans="1:13" ht="15" customHeight="1">
      <c r="A1323" s="1"/>
      <c r="B1323" s="366"/>
      <c r="C1323" s="2"/>
      <c r="D1323" s="2"/>
      <c r="E1323"/>
      <c r="F1323"/>
      <c r="G1323" s="242"/>
      <c r="H1323" s="242"/>
      <c r="I1323"/>
      <c r="J1323"/>
      <c r="K1323"/>
      <c r="L1323"/>
      <c r="M1323"/>
    </row>
    <row r="1324" spans="1:13" ht="15" customHeight="1">
      <c r="A1324" s="1"/>
      <c r="B1324" s="366"/>
      <c r="C1324" s="2"/>
      <c r="D1324" s="2"/>
      <c r="E1324"/>
      <c r="F1324"/>
      <c r="G1324" s="242"/>
      <c r="H1324" s="242"/>
      <c r="I1324"/>
      <c r="J1324"/>
      <c r="K1324"/>
      <c r="L1324"/>
      <c r="M1324"/>
    </row>
    <row r="1325" spans="1:13" ht="15" customHeight="1">
      <c r="A1325" s="1"/>
      <c r="B1325" s="366"/>
      <c r="C1325" s="2"/>
      <c r="D1325" s="2"/>
      <c r="E1325"/>
      <c r="F1325"/>
      <c r="G1325" s="242"/>
      <c r="H1325" s="242"/>
      <c r="I1325"/>
      <c r="J1325"/>
      <c r="K1325"/>
      <c r="L1325"/>
      <c r="M1325"/>
    </row>
    <row r="1326" spans="1:13" ht="15" customHeight="1">
      <c r="A1326" s="1"/>
      <c r="B1326" s="366"/>
      <c r="C1326" s="2"/>
      <c r="D1326" s="2"/>
      <c r="E1326"/>
      <c r="F1326"/>
      <c r="G1326" s="242"/>
      <c r="H1326" s="242"/>
      <c r="I1326"/>
      <c r="J1326"/>
      <c r="K1326"/>
      <c r="L1326"/>
      <c r="M1326"/>
    </row>
    <row r="1327" spans="1:13" ht="15" customHeight="1">
      <c r="A1327" s="1"/>
      <c r="B1327" s="366"/>
      <c r="C1327" s="2"/>
      <c r="D1327" s="2"/>
      <c r="E1327"/>
      <c r="F1327"/>
      <c r="G1327" s="242"/>
      <c r="H1327" s="242"/>
      <c r="I1327"/>
      <c r="J1327"/>
      <c r="K1327"/>
      <c r="L1327"/>
      <c r="M1327"/>
    </row>
    <row r="1328" spans="1:13" ht="15" customHeight="1">
      <c r="A1328" s="1"/>
      <c r="B1328" s="366"/>
      <c r="C1328" s="2"/>
      <c r="D1328" s="2"/>
      <c r="E1328"/>
      <c r="F1328"/>
      <c r="G1328" s="242"/>
      <c r="H1328" s="242"/>
      <c r="I1328"/>
      <c r="J1328"/>
      <c r="K1328"/>
      <c r="L1328"/>
      <c r="M1328"/>
    </row>
    <row r="1329" spans="1:13" ht="15" customHeight="1">
      <c r="A1329" s="1"/>
      <c r="B1329" s="366"/>
      <c r="C1329" s="2"/>
      <c r="D1329" s="2"/>
      <c r="E1329"/>
      <c r="F1329"/>
      <c r="G1329" s="242"/>
      <c r="H1329" s="242"/>
      <c r="I1329"/>
      <c r="J1329"/>
      <c r="K1329"/>
      <c r="L1329"/>
      <c r="M1329"/>
    </row>
    <row r="1330" spans="1:13" ht="15" customHeight="1">
      <c r="A1330" s="1"/>
      <c r="B1330" s="366"/>
      <c r="C1330" s="2"/>
      <c r="D1330" s="2"/>
      <c r="E1330"/>
      <c r="F1330"/>
      <c r="G1330" s="242"/>
      <c r="H1330" s="242"/>
      <c r="I1330"/>
      <c r="J1330"/>
      <c r="K1330"/>
      <c r="L1330"/>
      <c r="M1330"/>
    </row>
    <row r="1331" spans="1:13" ht="15" customHeight="1">
      <c r="A1331" s="1"/>
      <c r="B1331" s="366"/>
      <c r="C1331" s="2"/>
      <c r="D1331" s="2"/>
      <c r="E1331"/>
      <c r="F1331"/>
      <c r="G1331" s="242"/>
      <c r="H1331" s="242"/>
      <c r="I1331"/>
      <c r="J1331"/>
      <c r="K1331"/>
      <c r="L1331"/>
      <c r="M1331"/>
    </row>
    <row r="1332" spans="1:13" ht="15" customHeight="1">
      <c r="A1332" s="1"/>
      <c r="B1332" s="366"/>
      <c r="C1332" s="2"/>
      <c r="D1332" s="2"/>
      <c r="E1332"/>
      <c r="F1332"/>
      <c r="G1332" s="242"/>
      <c r="H1332" s="242"/>
      <c r="I1332"/>
      <c r="J1332"/>
      <c r="K1332"/>
      <c r="L1332"/>
      <c r="M1332"/>
    </row>
    <row r="1333" spans="1:13" ht="15" customHeight="1">
      <c r="A1333" s="1"/>
      <c r="B1333" s="366"/>
      <c r="C1333" s="2"/>
      <c r="D1333" s="2"/>
      <c r="E1333"/>
      <c r="F1333"/>
      <c r="G1333" s="242"/>
      <c r="H1333" s="242"/>
      <c r="I1333"/>
      <c r="J1333"/>
      <c r="K1333"/>
      <c r="L1333"/>
      <c r="M1333"/>
    </row>
    <row r="1334" spans="1:13" ht="15" customHeight="1">
      <c r="A1334" s="1"/>
      <c r="B1334" s="366"/>
      <c r="C1334" s="2"/>
      <c r="D1334" s="2"/>
      <c r="E1334"/>
      <c r="F1334"/>
      <c r="G1334" s="242"/>
      <c r="H1334" s="242"/>
      <c r="I1334"/>
      <c r="J1334"/>
      <c r="K1334"/>
      <c r="L1334"/>
      <c r="M1334"/>
    </row>
    <row r="1335" spans="1:13" ht="15" customHeight="1">
      <c r="A1335" s="1"/>
      <c r="B1335" s="366"/>
      <c r="C1335" s="2"/>
      <c r="D1335" s="2"/>
      <c r="E1335"/>
      <c r="F1335"/>
      <c r="G1335" s="242"/>
      <c r="H1335" s="242"/>
      <c r="I1335"/>
      <c r="J1335"/>
      <c r="K1335"/>
      <c r="L1335"/>
      <c r="M1335"/>
    </row>
    <row r="1336" spans="1:13" ht="15" customHeight="1">
      <c r="A1336" s="1"/>
      <c r="B1336" s="366"/>
      <c r="C1336" s="2"/>
      <c r="D1336" s="2"/>
      <c r="E1336"/>
      <c r="F1336"/>
      <c r="G1336" s="242"/>
      <c r="H1336" s="242"/>
      <c r="I1336"/>
      <c r="J1336"/>
      <c r="K1336"/>
      <c r="L1336"/>
      <c r="M1336"/>
    </row>
    <row r="1337" spans="1:13" ht="15" customHeight="1">
      <c r="A1337" s="1"/>
      <c r="B1337" s="366"/>
      <c r="C1337" s="2"/>
      <c r="D1337" s="2"/>
      <c r="E1337"/>
      <c r="F1337"/>
      <c r="G1337" s="242"/>
      <c r="H1337" s="242"/>
      <c r="I1337"/>
      <c r="J1337"/>
      <c r="K1337"/>
      <c r="L1337"/>
      <c r="M1337"/>
    </row>
    <row r="1338" spans="1:13" ht="15" customHeight="1">
      <c r="A1338" s="1"/>
      <c r="B1338" s="366"/>
      <c r="C1338" s="2"/>
      <c r="D1338" s="2"/>
      <c r="E1338"/>
      <c r="F1338"/>
      <c r="G1338" s="242"/>
      <c r="H1338" s="242"/>
      <c r="I1338"/>
      <c r="J1338"/>
      <c r="K1338"/>
      <c r="L1338"/>
      <c r="M1338"/>
    </row>
    <row r="1339" spans="1:13" ht="15" customHeight="1">
      <c r="A1339" s="1"/>
      <c r="B1339" s="366"/>
      <c r="C1339" s="2"/>
      <c r="D1339" s="2"/>
      <c r="E1339"/>
      <c r="F1339"/>
      <c r="G1339" s="242"/>
      <c r="H1339" s="242"/>
      <c r="I1339"/>
      <c r="J1339"/>
      <c r="K1339"/>
      <c r="L1339"/>
      <c r="M1339"/>
    </row>
    <row r="1340" spans="1:13" ht="15" customHeight="1">
      <c r="A1340" s="1"/>
      <c r="B1340" s="366"/>
      <c r="C1340" s="2"/>
      <c r="D1340" s="2"/>
      <c r="E1340"/>
      <c r="F1340"/>
      <c r="G1340" s="242"/>
      <c r="H1340" s="242"/>
      <c r="I1340"/>
      <c r="J1340"/>
      <c r="K1340"/>
      <c r="L1340"/>
      <c r="M1340"/>
    </row>
    <row r="1341" spans="1:13" ht="15" customHeight="1">
      <c r="A1341" s="1"/>
      <c r="B1341" s="366"/>
      <c r="C1341" s="2"/>
      <c r="D1341" s="2"/>
      <c r="E1341"/>
      <c r="F1341"/>
      <c r="G1341" s="242"/>
      <c r="H1341" s="242"/>
      <c r="I1341"/>
      <c r="J1341"/>
      <c r="K1341"/>
      <c r="L1341"/>
      <c r="M1341"/>
    </row>
    <row r="1342" spans="1:13" ht="15" customHeight="1">
      <c r="A1342" s="1"/>
      <c r="B1342" s="366"/>
      <c r="C1342" s="2"/>
      <c r="D1342" s="2"/>
      <c r="E1342"/>
      <c r="F1342"/>
      <c r="G1342" s="242"/>
      <c r="H1342" s="242"/>
      <c r="I1342"/>
      <c r="J1342"/>
      <c r="K1342"/>
      <c r="L1342"/>
      <c r="M1342"/>
    </row>
    <row r="1343" spans="1:13" ht="15" customHeight="1">
      <c r="A1343" s="1"/>
      <c r="B1343" s="366"/>
      <c r="C1343" s="2"/>
      <c r="D1343" s="2"/>
      <c r="E1343"/>
      <c r="F1343"/>
      <c r="G1343" s="242"/>
      <c r="H1343" s="242"/>
      <c r="I1343"/>
      <c r="J1343"/>
      <c r="K1343"/>
      <c r="L1343"/>
      <c r="M1343"/>
    </row>
    <row r="1344" spans="1:13" ht="15" customHeight="1">
      <c r="A1344" s="1"/>
      <c r="B1344" s="366"/>
      <c r="C1344" s="2"/>
      <c r="D1344" s="2"/>
      <c r="E1344"/>
      <c r="F1344"/>
      <c r="G1344" s="242"/>
      <c r="H1344" s="242"/>
      <c r="I1344"/>
      <c r="J1344"/>
      <c r="K1344"/>
      <c r="L1344"/>
      <c r="M1344"/>
    </row>
    <row r="1345" spans="1:13" ht="15" customHeight="1">
      <c r="A1345" s="1"/>
      <c r="B1345" s="366"/>
      <c r="C1345" s="2"/>
      <c r="D1345" s="2"/>
      <c r="E1345"/>
      <c r="F1345"/>
      <c r="G1345" s="242"/>
      <c r="H1345" s="242"/>
      <c r="I1345"/>
      <c r="J1345"/>
      <c r="K1345"/>
      <c r="L1345"/>
      <c r="M1345"/>
    </row>
    <row r="1346" spans="1:13" ht="15" customHeight="1">
      <c r="A1346" s="1"/>
      <c r="B1346" s="366"/>
      <c r="C1346" s="2"/>
      <c r="D1346" s="2"/>
      <c r="E1346"/>
      <c r="F1346"/>
      <c r="G1346" s="242"/>
      <c r="H1346" s="242"/>
      <c r="I1346"/>
      <c r="J1346"/>
      <c r="K1346"/>
      <c r="L1346"/>
      <c r="M1346"/>
    </row>
    <row r="1347" spans="1:13" ht="15" customHeight="1">
      <c r="A1347" s="1"/>
      <c r="B1347" s="366"/>
      <c r="C1347" s="2"/>
      <c r="D1347" s="2"/>
      <c r="E1347"/>
      <c r="F1347"/>
      <c r="G1347" s="242"/>
      <c r="H1347" s="242"/>
      <c r="I1347"/>
      <c r="J1347"/>
      <c r="K1347"/>
      <c r="L1347"/>
      <c r="M1347"/>
    </row>
    <row r="1348" spans="1:13" ht="15" customHeight="1">
      <c r="A1348" s="1"/>
      <c r="B1348" s="366"/>
      <c r="C1348" s="2"/>
      <c r="D1348" s="2"/>
      <c r="E1348"/>
      <c r="F1348"/>
      <c r="G1348" s="242"/>
      <c r="H1348" s="242"/>
      <c r="I1348"/>
      <c r="J1348"/>
      <c r="K1348"/>
      <c r="L1348"/>
      <c r="M1348"/>
    </row>
    <row r="1349" spans="1:13" ht="15" customHeight="1">
      <c r="A1349" s="1"/>
      <c r="B1349" s="366"/>
      <c r="C1349" s="2"/>
      <c r="D1349" s="2"/>
      <c r="E1349"/>
      <c r="F1349"/>
      <c r="G1349" s="242"/>
      <c r="H1349" s="242"/>
      <c r="I1349"/>
      <c r="J1349"/>
      <c r="K1349"/>
      <c r="L1349"/>
      <c r="M1349"/>
    </row>
    <row r="1350" spans="1:13" ht="15" customHeight="1">
      <c r="A1350" s="1"/>
      <c r="B1350" s="366"/>
      <c r="C1350" s="2"/>
      <c r="D1350" s="2"/>
      <c r="E1350"/>
      <c r="F1350"/>
      <c r="G1350" s="242"/>
      <c r="H1350" s="242"/>
      <c r="I1350"/>
      <c r="J1350"/>
      <c r="K1350"/>
      <c r="L1350"/>
      <c r="M1350"/>
    </row>
    <row r="1351" spans="1:13" ht="15" customHeight="1">
      <c r="A1351" s="1"/>
      <c r="B1351" s="366"/>
      <c r="C1351" s="2"/>
      <c r="D1351" s="2"/>
      <c r="E1351"/>
      <c r="F1351"/>
      <c r="G1351" s="242"/>
      <c r="H1351" s="242"/>
      <c r="I1351"/>
      <c r="J1351"/>
      <c r="K1351"/>
      <c r="L1351"/>
      <c r="M1351"/>
    </row>
    <row r="1352" spans="1:13" ht="15" customHeight="1">
      <c r="A1352" s="1"/>
      <c r="B1352" s="366"/>
      <c r="C1352" s="2"/>
      <c r="D1352" s="2"/>
      <c r="E1352"/>
      <c r="F1352"/>
      <c r="G1352" s="242"/>
      <c r="H1352" s="242"/>
      <c r="I1352"/>
      <c r="J1352"/>
      <c r="K1352"/>
      <c r="L1352"/>
      <c r="M1352"/>
    </row>
    <row r="1353" spans="1:13" ht="15" customHeight="1">
      <c r="A1353" s="1"/>
      <c r="B1353" s="366"/>
      <c r="C1353" s="2"/>
      <c r="D1353" s="2"/>
      <c r="E1353"/>
      <c r="F1353"/>
      <c r="G1353" s="242"/>
      <c r="H1353" s="242"/>
      <c r="I1353"/>
      <c r="J1353"/>
      <c r="K1353"/>
      <c r="L1353"/>
      <c r="M1353"/>
    </row>
    <row r="1354" spans="1:13" ht="15" customHeight="1">
      <c r="A1354" s="1"/>
      <c r="B1354" s="366"/>
      <c r="C1354" s="2"/>
      <c r="D1354" s="2"/>
      <c r="E1354"/>
      <c r="F1354"/>
      <c r="G1354" s="242"/>
      <c r="H1354" s="242"/>
      <c r="I1354"/>
      <c r="J1354"/>
      <c r="K1354"/>
      <c r="L1354"/>
      <c r="M1354"/>
    </row>
    <row r="1355" spans="1:13" ht="15" customHeight="1">
      <c r="A1355" s="1"/>
      <c r="B1355" s="366"/>
      <c r="C1355" s="2"/>
      <c r="D1355" s="2"/>
      <c r="E1355"/>
      <c r="F1355"/>
      <c r="G1355" s="242"/>
      <c r="H1355" s="242"/>
      <c r="I1355"/>
      <c r="J1355"/>
      <c r="K1355"/>
      <c r="L1355"/>
      <c r="M1355"/>
    </row>
    <row r="1356" spans="1:13" ht="15" customHeight="1">
      <c r="A1356" s="1"/>
      <c r="B1356" s="366"/>
      <c r="C1356" s="2"/>
      <c r="D1356" s="2"/>
      <c r="E1356"/>
      <c r="F1356"/>
      <c r="G1356" s="242"/>
      <c r="H1356" s="242"/>
      <c r="I1356"/>
      <c r="J1356"/>
      <c r="K1356"/>
      <c r="L1356"/>
      <c r="M1356"/>
    </row>
    <row r="1357" spans="1:13" ht="15" customHeight="1">
      <c r="A1357" s="1"/>
      <c r="B1357" s="366"/>
      <c r="C1357" s="2"/>
      <c r="D1357" s="2"/>
      <c r="E1357"/>
      <c r="F1357"/>
      <c r="G1357" s="242"/>
      <c r="H1357" s="242"/>
      <c r="I1357"/>
      <c r="J1357"/>
      <c r="K1357"/>
      <c r="L1357"/>
      <c r="M1357"/>
    </row>
    <row r="1358" spans="1:13" ht="15" customHeight="1">
      <c r="A1358" s="1"/>
      <c r="B1358" s="366"/>
      <c r="C1358" s="2"/>
      <c r="D1358" s="2"/>
      <c r="E1358"/>
      <c r="F1358"/>
      <c r="G1358" s="242"/>
      <c r="H1358" s="242"/>
      <c r="I1358"/>
      <c r="J1358"/>
      <c r="K1358"/>
      <c r="L1358"/>
      <c r="M1358"/>
    </row>
    <row r="1359" spans="1:13" ht="15" customHeight="1">
      <c r="A1359" s="1"/>
      <c r="B1359" s="366"/>
      <c r="C1359" s="2"/>
      <c r="D1359" s="2"/>
      <c r="E1359"/>
      <c r="F1359"/>
      <c r="G1359" s="242"/>
      <c r="H1359" s="242"/>
      <c r="I1359"/>
      <c r="J1359"/>
      <c r="K1359"/>
      <c r="L1359"/>
      <c r="M1359"/>
    </row>
    <row r="1360" spans="1:13" ht="15" customHeight="1">
      <c r="A1360" s="1"/>
      <c r="B1360" s="366"/>
      <c r="C1360" s="2"/>
      <c r="D1360" s="2"/>
      <c r="E1360"/>
      <c r="F1360"/>
      <c r="G1360" s="242"/>
      <c r="H1360" s="242"/>
      <c r="I1360"/>
      <c r="J1360"/>
      <c r="K1360"/>
      <c r="L1360"/>
      <c r="M1360"/>
    </row>
    <row r="1361" spans="1:13" ht="15" customHeight="1">
      <c r="A1361" s="1"/>
      <c r="B1361" s="366"/>
      <c r="C1361" s="2"/>
      <c r="D1361" s="2"/>
      <c r="E1361"/>
      <c r="F1361"/>
      <c r="G1361" s="242"/>
      <c r="H1361" s="242"/>
      <c r="I1361"/>
      <c r="J1361"/>
      <c r="K1361"/>
      <c r="L1361"/>
      <c r="M1361"/>
    </row>
    <row r="1362" spans="1:13" ht="15" customHeight="1">
      <c r="A1362" s="1"/>
      <c r="B1362" s="366"/>
      <c r="C1362" s="2"/>
      <c r="D1362" s="2"/>
      <c r="E1362"/>
      <c r="F1362"/>
      <c r="G1362" s="242"/>
      <c r="H1362" s="242"/>
      <c r="I1362"/>
      <c r="J1362"/>
      <c r="K1362"/>
      <c r="L1362"/>
      <c r="M1362"/>
    </row>
    <row r="1363" spans="1:13" ht="15" customHeight="1">
      <c r="A1363" s="1"/>
      <c r="B1363" s="366"/>
      <c r="C1363" s="2"/>
      <c r="D1363" s="2"/>
      <c r="E1363"/>
      <c r="F1363"/>
      <c r="G1363" s="242"/>
      <c r="H1363" s="242"/>
      <c r="I1363"/>
      <c r="J1363"/>
      <c r="K1363"/>
      <c r="L1363"/>
      <c r="M1363"/>
    </row>
    <row r="1364" spans="1:13" ht="15" customHeight="1">
      <c r="A1364" s="1"/>
      <c r="B1364" s="366"/>
      <c r="C1364" s="2"/>
      <c r="D1364" s="2"/>
      <c r="E1364"/>
      <c r="F1364"/>
      <c r="G1364" s="242"/>
      <c r="H1364" s="242"/>
      <c r="I1364"/>
      <c r="J1364"/>
      <c r="K1364"/>
      <c r="L1364"/>
      <c r="M1364"/>
    </row>
    <row r="1365" spans="1:13" ht="15" customHeight="1">
      <c r="A1365" s="1"/>
      <c r="B1365" s="366"/>
      <c r="C1365" s="2"/>
      <c r="D1365" s="2"/>
      <c r="E1365"/>
      <c r="F1365"/>
      <c r="G1365" s="242"/>
      <c r="H1365" s="242"/>
      <c r="I1365"/>
      <c r="J1365"/>
      <c r="K1365"/>
      <c r="L1365"/>
      <c r="M1365"/>
    </row>
    <row r="1366" spans="1:13" ht="15" customHeight="1">
      <c r="A1366" s="1"/>
      <c r="B1366" s="366"/>
      <c r="C1366" s="2"/>
      <c r="D1366" s="2"/>
      <c r="E1366"/>
      <c r="F1366"/>
      <c r="G1366" s="242"/>
      <c r="H1366" s="242"/>
      <c r="I1366"/>
      <c r="J1366"/>
      <c r="K1366"/>
      <c r="L1366"/>
      <c r="M1366"/>
    </row>
    <row r="1367" spans="1:13" ht="15" customHeight="1">
      <c r="A1367" s="1"/>
      <c r="B1367" s="366"/>
      <c r="C1367" s="2"/>
      <c r="D1367" s="2"/>
      <c r="E1367"/>
      <c r="F1367"/>
      <c r="G1367" s="242"/>
      <c r="H1367" s="242"/>
      <c r="I1367"/>
      <c r="J1367"/>
      <c r="K1367"/>
      <c r="L1367"/>
      <c r="M1367"/>
    </row>
    <row r="1368" spans="1:13" ht="15" customHeight="1">
      <c r="A1368" s="1"/>
      <c r="B1368" s="366"/>
      <c r="C1368" s="2"/>
      <c r="D1368" s="2"/>
      <c r="E1368"/>
      <c r="F1368"/>
      <c r="G1368" s="242"/>
      <c r="H1368" s="242"/>
      <c r="I1368"/>
      <c r="J1368"/>
      <c r="K1368"/>
      <c r="L1368"/>
      <c r="M1368"/>
    </row>
    <row r="1369" spans="1:13" ht="15" customHeight="1">
      <c r="A1369" s="1"/>
      <c r="B1369" s="366"/>
      <c r="C1369" s="2"/>
      <c r="D1369" s="2"/>
      <c r="E1369"/>
      <c r="F1369"/>
      <c r="G1369" s="242"/>
      <c r="H1369" s="242"/>
      <c r="I1369"/>
      <c r="J1369"/>
      <c r="K1369"/>
      <c r="L1369"/>
      <c r="M1369"/>
    </row>
    <row r="1370" spans="1:13" ht="15" customHeight="1">
      <c r="A1370" s="1"/>
      <c r="B1370" s="366"/>
      <c r="C1370" s="2"/>
      <c r="D1370" s="2"/>
      <c r="E1370"/>
      <c r="F1370"/>
      <c r="G1370" s="242"/>
      <c r="H1370" s="242"/>
      <c r="I1370"/>
      <c r="J1370"/>
      <c r="K1370"/>
      <c r="L1370"/>
      <c r="M1370"/>
    </row>
    <row r="1371" spans="1:13" ht="15" customHeight="1">
      <c r="A1371" s="1"/>
      <c r="B1371" s="366"/>
      <c r="C1371" s="2"/>
      <c r="D1371" s="2"/>
      <c r="E1371"/>
      <c r="F1371"/>
      <c r="G1371" s="242"/>
      <c r="H1371" s="242"/>
      <c r="I1371"/>
      <c r="J1371"/>
      <c r="K1371"/>
      <c r="L1371"/>
      <c r="M1371"/>
    </row>
    <row r="1372" spans="1:13" ht="15" customHeight="1">
      <c r="A1372" s="1"/>
      <c r="B1372" s="366"/>
      <c r="C1372" s="2"/>
      <c r="D1372" s="2"/>
      <c r="E1372"/>
      <c r="F1372"/>
      <c r="G1372" s="242"/>
      <c r="H1372" s="242"/>
      <c r="I1372"/>
      <c r="J1372"/>
      <c r="K1372"/>
      <c r="L1372"/>
      <c r="M1372"/>
    </row>
    <row r="1373" spans="1:13" ht="15" customHeight="1">
      <c r="A1373" s="1"/>
      <c r="B1373" s="366"/>
      <c r="C1373" s="2"/>
      <c r="D1373" s="2"/>
      <c r="E1373"/>
      <c r="F1373"/>
      <c r="G1373" s="242"/>
      <c r="H1373" s="242"/>
      <c r="I1373"/>
      <c r="J1373"/>
      <c r="K1373"/>
      <c r="L1373"/>
      <c r="M1373"/>
    </row>
    <row r="1374" spans="1:13" ht="15" customHeight="1">
      <c r="A1374" s="1"/>
      <c r="B1374" s="366"/>
      <c r="C1374" s="2"/>
      <c r="D1374" s="2"/>
      <c r="E1374"/>
      <c r="F1374"/>
      <c r="G1374" s="242"/>
      <c r="H1374" s="242"/>
      <c r="I1374"/>
      <c r="J1374"/>
      <c r="K1374"/>
      <c r="L1374"/>
      <c r="M1374"/>
    </row>
    <row r="1375" spans="1:13" ht="15" customHeight="1">
      <c r="A1375" s="1"/>
      <c r="B1375" s="366"/>
      <c r="C1375" s="2"/>
      <c r="D1375" s="2"/>
      <c r="E1375"/>
      <c r="F1375"/>
      <c r="G1375" s="242"/>
      <c r="H1375" s="242"/>
      <c r="I1375"/>
      <c r="J1375"/>
      <c r="K1375"/>
      <c r="L1375"/>
      <c r="M1375"/>
    </row>
    <row r="1376" spans="1:13" ht="15" customHeight="1">
      <c r="A1376" s="1"/>
      <c r="B1376" s="366"/>
      <c r="C1376" s="2"/>
      <c r="D1376" s="2"/>
      <c r="E1376"/>
      <c r="F1376"/>
      <c r="G1376" s="242"/>
      <c r="H1376" s="242"/>
      <c r="I1376"/>
      <c r="J1376"/>
      <c r="K1376"/>
      <c r="L1376"/>
      <c r="M1376"/>
    </row>
    <row r="1377" spans="1:13" ht="15" customHeight="1">
      <c r="A1377" s="1"/>
      <c r="B1377" s="366"/>
      <c r="C1377" s="2"/>
      <c r="D1377" s="2"/>
      <c r="E1377"/>
      <c r="F1377"/>
      <c r="G1377" s="242"/>
      <c r="H1377" s="242"/>
      <c r="I1377"/>
      <c r="J1377"/>
      <c r="K1377"/>
      <c r="L1377"/>
      <c r="M1377"/>
    </row>
    <row r="1378" spans="1:13" ht="15" customHeight="1">
      <c r="A1378" s="1"/>
      <c r="B1378" s="366"/>
      <c r="C1378" s="2"/>
      <c r="D1378" s="2"/>
      <c r="E1378"/>
      <c r="F1378"/>
      <c r="G1378" s="242"/>
      <c r="H1378" s="242"/>
      <c r="I1378"/>
      <c r="J1378"/>
      <c r="K1378"/>
      <c r="L1378"/>
      <c r="M1378"/>
    </row>
    <row r="1379" spans="1:13" ht="15" customHeight="1">
      <c r="A1379" s="1"/>
      <c r="B1379" s="366"/>
      <c r="C1379" s="2"/>
      <c r="D1379" s="2"/>
      <c r="E1379"/>
      <c r="F1379"/>
      <c r="G1379" s="242"/>
      <c r="H1379" s="242"/>
      <c r="I1379"/>
      <c r="J1379"/>
      <c r="K1379"/>
      <c r="L1379"/>
      <c r="M1379"/>
    </row>
    <row r="1380" spans="1:13" ht="15" customHeight="1">
      <c r="A1380" s="1"/>
      <c r="B1380" s="366"/>
      <c r="C1380" s="2"/>
      <c r="D1380" s="2"/>
      <c r="E1380"/>
      <c r="F1380"/>
      <c r="G1380" s="242"/>
      <c r="H1380" s="242"/>
      <c r="I1380"/>
      <c r="J1380"/>
      <c r="K1380"/>
      <c r="L1380"/>
      <c r="M1380"/>
    </row>
    <row r="1381" spans="1:13" ht="15" customHeight="1">
      <c r="A1381" s="1"/>
      <c r="B1381" s="366"/>
      <c r="C1381" s="2"/>
      <c r="D1381" s="2"/>
      <c r="E1381"/>
      <c r="F1381"/>
      <c r="G1381" s="242"/>
      <c r="H1381" s="242"/>
      <c r="I1381"/>
      <c r="J1381"/>
      <c r="K1381"/>
      <c r="L1381"/>
      <c r="M1381"/>
    </row>
    <row r="1382" spans="1:13" ht="15" customHeight="1">
      <c r="A1382" s="1"/>
      <c r="B1382" s="366"/>
      <c r="C1382" s="2"/>
      <c r="D1382" s="2"/>
      <c r="E1382"/>
      <c r="F1382"/>
      <c r="G1382" s="242"/>
      <c r="H1382" s="242"/>
      <c r="I1382"/>
      <c r="J1382"/>
      <c r="K1382"/>
      <c r="L1382"/>
      <c r="M1382"/>
    </row>
    <row r="1383" spans="1:13" ht="15" customHeight="1">
      <c r="A1383" s="1"/>
      <c r="B1383" s="366"/>
      <c r="C1383" s="2"/>
      <c r="D1383" s="2"/>
      <c r="E1383"/>
      <c r="F1383"/>
      <c r="G1383" s="242"/>
      <c r="H1383" s="242"/>
      <c r="I1383"/>
      <c r="J1383"/>
      <c r="K1383"/>
      <c r="L1383"/>
      <c r="M1383"/>
    </row>
    <row r="1384" spans="1:13" ht="15" customHeight="1">
      <c r="A1384" s="1"/>
      <c r="B1384" s="366"/>
      <c r="C1384" s="2"/>
      <c r="D1384" s="2"/>
      <c r="E1384"/>
      <c r="F1384"/>
      <c r="G1384" s="242"/>
      <c r="H1384" s="242"/>
      <c r="I1384"/>
      <c r="J1384"/>
      <c r="K1384"/>
      <c r="L1384"/>
      <c r="M1384"/>
    </row>
    <row r="1385" spans="1:13" ht="15" customHeight="1">
      <c r="A1385" s="1"/>
      <c r="B1385" s="366"/>
      <c r="C1385" s="2"/>
      <c r="D1385" s="2"/>
      <c r="E1385"/>
      <c r="F1385"/>
      <c r="G1385" s="242"/>
      <c r="H1385" s="242"/>
      <c r="I1385"/>
      <c r="J1385"/>
      <c r="K1385"/>
      <c r="L1385"/>
      <c r="M1385"/>
    </row>
    <row r="1386" spans="1:13" ht="15" customHeight="1">
      <c r="A1386" s="1"/>
      <c r="B1386" s="366"/>
      <c r="C1386" s="2"/>
      <c r="D1386" s="2"/>
      <c r="E1386"/>
      <c r="F1386"/>
      <c r="G1386" s="242"/>
      <c r="H1386" s="242"/>
      <c r="I1386"/>
      <c r="J1386"/>
      <c r="K1386"/>
      <c r="L1386"/>
      <c r="M1386"/>
    </row>
    <row r="1387" spans="1:13" ht="15" customHeight="1">
      <c r="A1387" s="1"/>
      <c r="B1387" s="366"/>
      <c r="C1387" s="2"/>
      <c r="D1387" s="2"/>
      <c r="E1387"/>
      <c r="F1387"/>
      <c r="G1387" s="242"/>
      <c r="H1387" s="242"/>
      <c r="I1387"/>
      <c r="J1387"/>
      <c r="K1387"/>
      <c r="L1387"/>
      <c r="M1387"/>
    </row>
    <row r="1388" spans="1:13" ht="15" customHeight="1">
      <c r="A1388" s="1"/>
      <c r="B1388" s="366"/>
      <c r="C1388" s="2"/>
      <c r="D1388" s="2"/>
      <c r="E1388"/>
      <c r="F1388"/>
      <c r="G1388" s="242"/>
      <c r="H1388" s="242"/>
      <c r="I1388"/>
      <c r="J1388"/>
      <c r="K1388"/>
      <c r="L1388"/>
      <c r="M1388"/>
    </row>
    <row r="1389" spans="1:13" ht="15" customHeight="1">
      <c r="A1389" s="1"/>
      <c r="B1389" s="366"/>
      <c r="C1389" s="2"/>
      <c r="D1389" s="2"/>
      <c r="E1389"/>
      <c r="F1389"/>
      <c r="G1389" s="242"/>
      <c r="H1389" s="242"/>
      <c r="I1389"/>
      <c r="J1389"/>
      <c r="K1389"/>
      <c r="L1389"/>
      <c r="M1389"/>
    </row>
    <row r="1390" spans="1:13" ht="15" customHeight="1">
      <c r="A1390" s="1"/>
      <c r="B1390" s="366"/>
      <c r="C1390" s="2"/>
      <c r="D1390" s="2"/>
      <c r="E1390"/>
      <c r="F1390"/>
      <c r="G1390" s="242"/>
      <c r="H1390" s="242"/>
      <c r="I1390"/>
      <c r="J1390"/>
      <c r="K1390"/>
      <c r="L1390"/>
      <c r="M1390"/>
    </row>
    <row r="1391" spans="1:13" ht="15" customHeight="1">
      <c r="A1391" s="1"/>
      <c r="B1391" s="366"/>
      <c r="C1391" s="2"/>
      <c r="D1391" s="2"/>
      <c r="E1391"/>
      <c r="F1391"/>
      <c r="G1391" s="242"/>
      <c r="H1391" s="242"/>
      <c r="I1391"/>
      <c r="J1391"/>
      <c r="K1391"/>
      <c r="L1391"/>
      <c r="M1391"/>
    </row>
    <row r="1392" spans="1:13" ht="15" customHeight="1">
      <c r="A1392" s="1"/>
      <c r="B1392" s="366"/>
      <c r="C1392" s="2"/>
      <c r="D1392" s="2"/>
      <c r="E1392"/>
      <c r="F1392"/>
      <c r="G1392" s="242"/>
      <c r="H1392" s="242"/>
      <c r="I1392"/>
      <c r="J1392"/>
      <c r="K1392"/>
      <c r="L1392"/>
      <c r="M1392"/>
    </row>
    <row r="1393" spans="1:13" ht="15" customHeight="1">
      <c r="A1393" s="1"/>
      <c r="B1393" s="366"/>
      <c r="C1393" s="2"/>
      <c r="D1393" s="2"/>
      <c r="E1393"/>
      <c r="F1393"/>
      <c r="G1393" s="242"/>
      <c r="H1393" s="242"/>
      <c r="I1393"/>
      <c r="J1393"/>
      <c r="K1393"/>
      <c r="L1393"/>
      <c r="M1393"/>
    </row>
    <row r="1394" spans="1:13" ht="15" customHeight="1">
      <c r="A1394" s="1"/>
      <c r="B1394" s="366"/>
      <c r="C1394" s="2"/>
      <c r="D1394" s="2"/>
      <c r="E1394"/>
      <c r="F1394"/>
      <c r="G1394" s="242"/>
      <c r="H1394" s="242"/>
      <c r="I1394"/>
      <c r="J1394"/>
      <c r="K1394"/>
      <c r="L1394"/>
      <c r="M1394"/>
    </row>
    <row r="1395" spans="1:13" ht="15" customHeight="1">
      <c r="A1395" s="1"/>
      <c r="B1395" s="366"/>
      <c r="C1395" s="2"/>
      <c r="D1395" s="2"/>
      <c r="E1395"/>
      <c r="F1395"/>
      <c r="G1395" s="242"/>
      <c r="H1395" s="242"/>
      <c r="I1395"/>
      <c r="J1395"/>
      <c r="K1395"/>
      <c r="L1395"/>
      <c r="M1395"/>
    </row>
    <row r="1396" spans="1:13" ht="15" customHeight="1">
      <c r="A1396" s="1"/>
      <c r="B1396" s="366"/>
      <c r="C1396" s="2"/>
      <c r="D1396" s="2"/>
      <c r="E1396"/>
      <c r="F1396"/>
      <c r="G1396" s="242"/>
      <c r="H1396" s="242"/>
      <c r="I1396"/>
      <c r="J1396"/>
      <c r="K1396"/>
      <c r="L1396"/>
      <c r="M1396"/>
    </row>
    <row r="1397" spans="1:13" ht="15" customHeight="1">
      <c r="A1397" s="1"/>
      <c r="B1397" s="366"/>
      <c r="C1397" s="2"/>
      <c r="D1397" s="2"/>
      <c r="E1397"/>
      <c r="F1397"/>
      <c r="G1397" s="242"/>
      <c r="H1397" s="242"/>
      <c r="I1397"/>
      <c r="J1397"/>
      <c r="K1397"/>
      <c r="L1397"/>
      <c r="M1397"/>
    </row>
    <row r="1398" spans="1:13" ht="15" customHeight="1">
      <c r="A1398" s="1"/>
      <c r="B1398" s="366"/>
      <c r="C1398" s="2"/>
      <c r="D1398" s="2"/>
      <c r="E1398"/>
      <c r="F1398"/>
      <c r="G1398" s="242"/>
      <c r="H1398" s="242"/>
      <c r="I1398"/>
      <c r="J1398"/>
      <c r="K1398"/>
      <c r="L1398"/>
      <c r="M1398"/>
    </row>
    <row r="1399" spans="1:13" ht="15" customHeight="1">
      <c r="A1399" s="1"/>
      <c r="B1399" s="366"/>
      <c r="C1399" s="2"/>
      <c r="D1399" s="2"/>
      <c r="E1399"/>
      <c r="F1399"/>
      <c r="G1399" s="242"/>
      <c r="H1399" s="242"/>
      <c r="I1399"/>
      <c r="J1399"/>
      <c r="K1399"/>
      <c r="L1399"/>
      <c r="M1399"/>
    </row>
    <row r="1400" spans="1:13" ht="15" customHeight="1">
      <c r="A1400" s="1"/>
      <c r="B1400" s="366"/>
      <c r="C1400" s="2"/>
      <c r="D1400" s="2"/>
      <c r="E1400"/>
      <c r="F1400"/>
      <c r="G1400" s="242"/>
      <c r="H1400" s="242"/>
      <c r="I1400"/>
      <c r="J1400"/>
      <c r="K1400"/>
      <c r="L1400"/>
      <c r="M1400"/>
    </row>
    <row r="1401" spans="1:13" ht="15" customHeight="1">
      <c r="A1401" s="1"/>
      <c r="B1401" s="366"/>
      <c r="C1401" s="2"/>
      <c r="D1401" s="2"/>
      <c r="E1401"/>
      <c r="F1401"/>
      <c r="G1401" s="242"/>
      <c r="H1401" s="242"/>
      <c r="I1401"/>
      <c r="J1401"/>
      <c r="K1401"/>
      <c r="L1401"/>
      <c r="M1401"/>
    </row>
    <row r="1402" spans="1:13" ht="15" customHeight="1">
      <c r="A1402" s="1"/>
      <c r="B1402" s="366"/>
      <c r="C1402" s="2"/>
      <c r="D1402" s="2"/>
      <c r="E1402"/>
      <c r="F1402"/>
      <c r="G1402" s="242"/>
      <c r="H1402" s="242"/>
      <c r="I1402"/>
      <c r="J1402"/>
      <c r="K1402"/>
      <c r="L1402"/>
      <c r="M1402"/>
    </row>
    <row r="1403" spans="1:13" ht="15" customHeight="1">
      <c r="A1403" s="1"/>
      <c r="B1403" s="366"/>
      <c r="C1403" s="2"/>
      <c r="D1403" s="2"/>
      <c r="E1403"/>
      <c r="F1403"/>
      <c r="G1403" s="242"/>
      <c r="H1403" s="242"/>
      <c r="I1403"/>
      <c r="J1403"/>
      <c r="K1403"/>
      <c r="L1403"/>
      <c r="M1403"/>
    </row>
    <row r="1404" spans="1:13" ht="15" customHeight="1">
      <c r="A1404" s="1"/>
      <c r="B1404" s="366"/>
      <c r="C1404" s="2"/>
      <c r="D1404" s="2"/>
      <c r="E1404"/>
      <c r="F1404"/>
      <c r="G1404" s="242"/>
      <c r="H1404" s="242"/>
      <c r="I1404"/>
      <c r="J1404"/>
      <c r="K1404"/>
      <c r="L1404"/>
      <c r="M1404"/>
    </row>
    <row r="1405" spans="1:13" ht="15" customHeight="1">
      <c r="A1405" s="1"/>
      <c r="B1405" s="366"/>
      <c r="C1405" s="2"/>
      <c r="D1405" s="2"/>
      <c r="E1405"/>
      <c r="F1405"/>
      <c r="G1405" s="242"/>
      <c r="H1405" s="242"/>
      <c r="I1405"/>
      <c r="J1405"/>
      <c r="K1405"/>
      <c r="L1405"/>
      <c r="M1405"/>
    </row>
    <row r="1406" spans="1:13" ht="15" customHeight="1">
      <c r="A1406" s="1"/>
      <c r="B1406" s="366"/>
      <c r="C1406" s="2"/>
      <c r="D1406" s="2"/>
      <c r="E1406"/>
      <c r="F1406"/>
      <c r="G1406" s="242"/>
      <c r="H1406" s="242"/>
      <c r="I1406"/>
      <c r="J1406"/>
      <c r="K1406"/>
      <c r="L1406"/>
      <c r="M1406"/>
    </row>
    <row r="1407" spans="1:13" ht="15" customHeight="1">
      <c r="A1407" s="1"/>
      <c r="B1407" s="366"/>
      <c r="C1407" s="2"/>
      <c r="D1407" s="2"/>
      <c r="E1407"/>
      <c r="F1407"/>
      <c r="G1407" s="242"/>
      <c r="H1407" s="242"/>
      <c r="I1407"/>
      <c r="J1407"/>
      <c r="K1407"/>
      <c r="L1407"/>
      <c r="M1407"/>
    </row>
    <row r="1408" spans="1:13" ht="15" customHeight="1">
      <c r="A1408" s="1"/>
      <c r="B1408" s="366"/>
      <c r="C1408" s="2"/>
      <c r="D1408" s="2"/>
      <c r="E1408"/>
      <c r="F1408"/>
      <c r="G1408" s="242"/>
      <c r="H1408" s="242"/>
      <c r="I1408"/>
      <c r="J1408"/>
      <c r="K1408"/>
      <c r="L1408"/>
      <c r="M1408"/>
    </row>
    <row r="1409" spans="1:13" ht="15" customHeight="1">
      <c r="A1409" s="1"/>
      <c r="B1409" s="366"/>
      <c r="C1409" s="2"/>
      <c r="D1409" s="2"/>
      <c r="E1409"/>
      <c r="F1409"/>
      <c r="G1409" s="242"/>
      <c r="H1409" s="242"/>
      <c r="I1409"/>
      <c r="J1409"/>
      <c r="K1409"/>
      <c r="L1409"/>
      <c r="M1409"/>
    </row>
    <row r="1410" spans="1:13" ht="15" customHeight="1">
      <c r="A1410" s="1"/>
      <c r="B1410" s="366"/>
      <c r="C1410" s="2"/>
      <c r="D1410" s="2"/>
      <c r="E1410"/>
      <c r="F1410"/>
      <c r="G1410" s="242"/>
      <c r="H1410" s="242"/>
      <c r="I1410"/>
      <c r="J1410"/>
      <c r="K1410"/>
      <c r="L1410"/>
      <c r="M1410"/>
    </row>
    <row r="1411" spans="1:13" ht="15" customHeight="1">
      <c r="A1411" s="1"/>
      <c r="B1411" s="366"/>
      <c r="C1411" s="2"/>
      <c r="D1411" s="2"/>
      <c r="E1411"/>
      <c r="F1411"/>
      <c r="G1411" s="242"/>
      <c r="H1411" s="242"/>
      <c r="I1411"/>
      <c r="J1411"/>
      <c r="K1411"/>
      <c r="L1411"/>
      <c r="M1411"/>
    </row>
    <row r="1412" spans="1:13" ht="15" customHeight="1">
      <c r="A1412" s="1"/>
      <c r="B1412" s="366"/>
      <c r="C1412" s="2"/>
      <c r="D1412" s="2"/>
      <c r="E1412"/>
      <c r="F1412"/>
      <c r="G1412" s="242"/>
      <c r="H1412" s="242"/>
      <c r="I1412"/>
      <c r="J1412"/>
      <c r="K1412"/>
      <c r="L1412"/>
      <c r="M1412"/>
    </row>
    <row r="1413" spans="1:13" ht="15" customHeight="1">
      <c r="A1413" s="1"/>
      <c r="B1413" s="366"/>
      <c r="C1413" s="2"/>
      <c r="D1413" s="2"/>
      <c r="E1413"/>
      <c r="F1413"/>
      <c r="G1413" s="242"/>
      <c r="H1413" s="242"/>
      <c r="I1413"/>
      <c r="J1413"/>
      <c r="K1413"/>
      <c r="L1413"/>
      <c r="M1413"/>
    </row>
    <row r="1414" spans="1:13" ht="15" customHeight="1">
      <c r="A1414" s="1"/>
      <c r="B1414" s="366"/>
      <c r="C1414" s="2"/>
      <c r="D1414" s="2"/>
      <c r="E1414"/>
      <c r="F1414"/>
      <c r="G1414" s="242"/>
      <c r="H1414" s="242"/>
      <c r="I1414"/>
      <c r="J1414"/>
      <c r="K1414"/>
      <c r="L1414"/>
      <c r="M1414"/>
    </row>
    <row r="1415" spans="1:13" ht="15" customHeight="1">
      <c r="A1415" s="1"/>
      <c r="B1415" s="366"/>
      <c r="C1415" s="2"/>
      <c r="D1415" s="2"/>
      <c r="E1415"/>
      <c r="F1415"/>
      <c r="G1415" s="242"/>
      <c r="H1415" s="242"/>
      <c r="I1415"/>
      <c r="J1415"/>
      <c r="K1415"/>
      <c r="L1415"/>
      <c r="M1415"/>
    </row>
    <row r="1416" spans="1:13" ht="15" customHeight="1">
      <c r="A1416" s="1"/>
      <c r="B1416" s="366"/>
      <c r="C1416" s="2"/>
      <c r="D1416" s="2"/>
      <c r="E1416"/>
      <c r="F1416"/>
      <c r="G1416" s="242"/>
      <c r="H1416" s="242"/>
      <c r="I1416"/>
      <c r="J1416"/>
      <c r="K1416"/>
      <c r="L1416"/>
      <c r="M1416"/>
    </row>
    <row r="1417" spans="1:13" ht="15" customHeight="1">
      <c r="A1417" s="1"/>
      <c r="B1417" s="366"/>
      <c r="C1417" s="2"/>
      <c r="D1417" s="2"/>
      <c r="E1417"/>
      <c r="F1417"/>
      <c r="G1417" s="242"/>
      <c r="H1417" s="242"/>
      <c r="I1417"/>
      <c r="J1417"/>
      <c r="K1417"/>
      <c r="L1417"/>
      <c r="M1417"/>
    </row>
    <row r="1418" spans="1:13" ht="15" customHeight="1">
      <c r="A1418" s="1"/>
      <c r="B1418" s="366"/>
      <c r="C1418" s="2"/>
      <c r="D1418" s="2"/>
      <c r="E1418"/>
      <c r="F1418"/>
      <c r="G1418" s="242"/>
      <c r="H1418" s="242"/>
      <c r="I1418"/>
      <c r="J1418"/>
      <c r="K1418"/>
      <c r="L1418"/>
      <c r="M1418"/>
    </row>
    <row r="1419" spans="1:13" ht="15" customHeight="1">
      <c r="A1419" s="1"/>
      <c r="B1419" s="366"/>
      <c r="C1419" s="2"/>
      <c r="D1419" s="2"/>
      <c r="E1419"/>
      <c r="F1419"/>
      <c r="G1419" s="242"/>
      <c r="H1419" s="242"/>
      <c r="I1419"/>
      <c r="J1419"/>
      <c r="K1419"/>
      <c r="L1419"/>
      <c r="M1419"/>
    </row>
    <row r="1420" spans="1:13" ht="15" customHeight="1">
      <c r="A1420" s="1"/>
      <c r="B1420" s="366"/>
      <c r="C1420" s="2"/>
      <c r="D1420" s="2"/>
      <c r="E1420"/>
      <c r="F1420"/>
      <c r="G1420" s="242"/>
      <c r="H1420" s="242"/>
      <c r="I1420"/>
      <c r="J1420"/>
      <c r="K1420"/>
      <c r="L1420"/>
      <c r="M1420"/>
    </row>
    <row r="1421" spans="1:13" ht="15" customHeight="1">
      <c r="A1421" s="1"/>
      <c r="B1421" s="366"/>
      <c r="C1421" s="2"/>
      <c r="D1421" s="2"/>
      <c r="E1421"/>
      <c r="F1421"/>
      <c r="G1421" s="242"/>
      <c r="H1421" s="242"/>
      <c r="I1421"/>
      <c r="J1421"/>
      <c r="K1421"/>
      <c r="L1421"/>
      <c r="M1421"/>
    </row>
    <row r="1422" spans="1:13" ht="15" customHeight="1">
      <c r="A1422" s="1"/>
      <c r="B1422" s="366"/>
      <c r="C1422" s="2"/>
      <c r="D1422" s="2"/>
      <c r="E1422"/>
      <c r="F1422"/>
      <c r="G1422" s="242"/>
      <c r="H1422" s="242"/>
      <c r="I1422"/>
      <c r="J1422"/>
      <c r="K1422"/>
      <c r="L1422"/>
      <c r="M1422"/>
    </row>
    <row r="1423" spans="1:13" ht="15" customHeight="1">
      <c r="A1423" s="1"/>
      <c r="B1423" s="366"/>
      <c r="C1423" s="2"/>
      <c r="D1423" s="2"/>
      <c r="E1423"/>
      <c r="F1423"/>
      <c r="G1423" s="242"/>
      <c r="H1423" s="242"/>
      <c r="I1423"/>
      <c r="J1423"/>
      <c r="K1423"/>
      <c r="L1423"/>
      <c r="M1423"/>
    </row>
    <row r="1424" spans="1:13" ht="15" customHeight="1">
      <c r="A1424" s="1"/>
      <c r="B1424" s="366"/>
      <c r="C1424" s="2"/>
      <c r="D1424" s="2"/>
      <c r="E1424"/>
      <c r="F1424"/>
      <c r="G1424" s="242"/>
      <c r="H1424" s="242"/>
      <c r="I1424"/>
      <c r="J1424"/>
      <c r="K1424"/>
      <c r="L1424"/>
      <c r="M1424"/>
    </row>
    <row r="1425" spans="1:13" ht="15" customHeight="1">
      <c r="A1425" s="1"/>
      <c r="B1425" s="366"/>
      <c r="C1425" s="2"/>
      <c r="D1425" s="2"/>
      <c r="E1425"/>
      <c r="F1425"/>
      <c r="G1425" s="242"/>
      <c r="H1425" s="242"/>
      <c r="I1425"/>
      <c r="J1425"/>
      <c r="K1425"/>
      <c r="L1425"/>
      <c r="M1425"/>
    </row>
    <row r="1426" spans="1:13" ht="15" customHeight="1">
      <c r="A1426" s="1"/>
      <c r="B1426" s="366"/>
      <c r="C1426" s="2"/>
      <c r="D1426" s="2"/>
      <c r="E1426"/>
      <c r="F1426"/>
      <c r="G1426" s="242"/>
      <c r="H1426" s="242"/>
      <c r="I1426"/>
      <c r="J1426"/>
      <c r="K1426"/>
      <c r="L1426"/>
      <c r="M1426"/>
    </row>
    <row r="1427" spans="1:13" ht="15" customHeight="1">
      <c r="A1427" s="1"/>
      <c r="B1427" s="366"/>
      <c r="C1427" s="2"/>
      <c r="D1427" s="2"/>
      <c r="E1427"/>
      <c r="F1427"/>
      <c r="G1427" s="242"/>
      <c r="H1427" s="242"/>
      <c r="I1427"/>
      <c r="J1427"/>
      <c r="K1427"/>
      <c r="L1427"/>
      <c r="M1427"/>
    </row>
    <row r="1428" spans="1:13" ht="15" customHeight="1">
      <c r="A1428" s="1"/>
      <c r="B1428" s="366"/>
      <c r="C1428" s="2"/>
      <c r="D1428" s="2"/>
      <c r="E1428"/>
      <c r="F1428"/>
      <c r="G1428" s="242"/>
      <c r="H1428" s="242"/>
      <c r="I1428"/>
      <c r="J1428"/>
      <c r="K1428"/>
      <c r="L1428"/>
      <c r="M1428"/>
    </row>
    <row r="1429" spans="1:13" ht="15" customHeight="1">
      <c r="A1429" s="1"/>
      <c r="B1429" s="366"/>
      <c r="C1429" s="2"/>
      <c r="D1429" s="2"/>
      <c r="E1429"/>
      <c r="F1429"/>
      <c r="G1429" s="242"/>
      <c r="H1429" s="242"/>
      <c r="I1429"/>
      <c r="J1429"/>
      <c r="K1429"/>
      <c r="L1429"/>
      <c r="M1429"/>
    </row>
    <row r="1430" spans="1:13" ht="15" customHeight="1">
      <c r="A1430" s="1"/>
      <c r="B1430" s="366"/>
      <c r="C1430" s="2"/>
      <c r="D1430" s="2"/>
      <c r="E1430"/>
      <c r="F1430"/>
      <c r="G1430" s="242"/>
      <c r="H1430" s="242"/>
      <c r="I1430"/>
      <c r="J1430"/>
      <c r="K1430"/>
      <c r="L1430"/>
      <c r="M1430"/>
    </row>
    <row r="1431" spans="1:13" ht="15" customHeight="1">
      <c r="A1431" s="1"/>
      <c r="B1431" s="366"/>
      <c r="C1431" s="2"/>
      <c r="D1431" s="2"/>
      <c r="E1431"/>
      <c r="F1431"/>
      <c r="G1431" s="242"/>
      <c r="H1431" s="242"/>
      <c r="I1431"/>
      <c r="J1431"/>
      <c r="K1431"/>
      <c r="L1431"/>
      <c r="M1431"/>
    </row>
    <row r="1432" spans="1:13" ht="15" customHeight="1">
      <c r="A1432" s="1"/>
      <c r="B1432" s="366"/>
      <c r="C1432" s="2"/>
      <c r="D1432" s="2"/>
      <c r="E1432"/>
      <c r="F1432"/>
      <c r="G1432" s="242"/>
      <c r="H1432" s="242"/>
      <c r="I1432"/>
      <c r="J1432"/>
      <c r="K1432"/>
      <c r="L1432"/>
      <c r="M1432"/>
    </row>
    <row r="1433" spans="1:13" ht="15" customHeight="1">
      <c r="A1433" s="1"/>
      <c r="B1433" s="366"/>
      <c r="C1433" s="2"/>
      <c r="D1433" s="2"/>
      <c r="E1433"/>
      <c r="F1433"/>
      <c r="G1433" s="242"/>
      <c r="H1433" s="242"/>
      <c r="I1433"/>
      <c r="J1433"/>
      <c r="K1433"/>
      <c r="L1433"/>
      <c r="M1433"/>
    </row>
    <row r="1434" spans="1:13" ht="15" customHeight="1">
      <c r="A1434" s="1"/>
      <c r="B1434" s="366"/>
      <c r="C1434" s="2"/>
      <c r="D1434" s="2"/>
      <c r="E1434"/>
      <c r="F1434"/>
      <c r="G1434" s="242"/>
      <c r="H1434" s="242"/>
      <c r="I1434"/>
      <c r="J1434"/>
      <c r="K1434"/>
      <c r="L1434"/>
      <c r="M1434"/>
    </row>
    <row r="1435" spans="1:13" ht="15" customHeight="1">
      <c r="A1435" s="1"/>
      <c r="B1435" s="366"/>
      <c r="C1435" s="2"/>
      <c r="D1435" s="2"/>
      <c r="E1435"/>
      <c r="F1435"/>
      <c r="G1435" s="242"/>
      <c r="H1435" s="242"/>
      <c r="I1435"/>
      <c r="J1435"/>
      <c r="K1435"/>
      <c r="L1435"/>
      <c r="M1435"/>
    </row>
    <row r="1436" spans="1:13" ht="15" customHeight="1">
      <c r="A1436" s="1"/>
      <c r="B1436" s="366"/>
      <c r="C1436" s="2"/>
      <c r="D1436" s="2"/>
      <c r="E1436"/>
      <c r="F1436"/>
      <c r="G1436" s="242"/>
      <c r="H1436" s="242"/>
      <c r="I1436"/>
      <c r="J1436"/>
      <c r="K1436"/>
      <c r="L1436"/>
      <c r="M1436"/>
    </row>
    <row r="1437" spans="1:13" ht="15" customHeight="1">
      <c r="A1437" s="1"/>
      <c r="B1437" s="366"/>
      <c r="C1437" s="2"/>
      <c r="D1437" s="2"/>
      <c r="E1437"/>
      <c r="F1437"/>
      <c r="G1437" s="242"/>
      <c r="H1437" s="242"/>
      <c r="I1437"/>
      <c r="J1437"/>
      <c r="K1437"/>
      <c r="L1437"/>
      <c r="M1437"/>
    </row>
    <row r="1438" spans="1:13" ht="15" customHeight="1">
      <c r="A1438" s="1"/>
      <c r="B1438" s="366"/>
      <c r="C1438" s="2"/>
      <c r="D1438" s="2"/>
      <c r="E1438"/>
      <c r="F1438"/>
      <c r="G1438" s="242"/>
      <c r="H1438" s="242"/>
      <c r="I1438"/>
      <c r="J1438"/>
      <c r="K1438"/>
      <c r="L1438"/>
      <c r="M1438"/>
    </row>
    <row r="1439" spans="1:13" ht="15" customHeight="1">
      <c r="A1439" s="1"/>
      <c r="B1439" s="366"/>
      <c r="C1439" s="2"/>
      <c r="D1439" s="2"/>
      <c r="E1439"/>
      <c r="F1439"/>
      <c r="G1439" s="242"/>
      <c r="H1439" s="242"/>
      <c r="I1439"/>
      <c r="J1439"/>
      <c r="K1439"/>
      <c r="L1439"/>
      <c r="M1439"/>
    </row>
    <row r="1440" spans="1:13" ht="15" customHeight="1">
      <c r="A1440" s="1"/>
      <c r="B1440" s="366"/>
      <c r="C1440" s="2"/>
      <c r="D1440" s="2"/>
      <c r="E1440"/>
      <c r="F1440"/>
      <c r="G1440" s="242"/>
      <c r="H1440" s="242"/>
      <c r="I1440"/>
      <c r="J1440"/>
      <c r="K1440"/>
      <c r="L1440"/>
      <c r="M1440"/>
    </row>
    <row r="1441" spans="1:13" ht="15" customHeight="1">
      <c r="A1441" s="1"/>
      <c r="B1441" s="366"/>
      <c r="C1441" s="2"/>
      <c r="D1441" s="2"/>
      <c r="E1441"/>
      <c r="F1441"/>
      <c r="G1441" s="242"/>
      <c r="H1441" s="242"/>
      <c r="I1441"/>
      <c r="J1441"/>
      <c r="K1441"/>
      <c r="L1441"/>
      <c r="M1441"/>
    </row>
    <row r="1442" spans="1:13" ht="15" customHeight="1">
      <c r="A1442" s="1"/>
      <c r="B1442" s="366"/>
      <c r="C1442" s="2"/>
      <c r="D1442" s="2"/>
      <c r="E1442"/>
      <c r="F1442"/>
      <c r="G1442" s="242"/>
      <c r="H1442" s="242"/>
      <c r="I1442"/>
      <c r="J1442"/>
      <c r="K1442"/>
      <c r="L1442"/>
      <c r="M1442"/>
    </row>
    <row r="1443" spans="1:13" ht="15" customHeight="1">
      <c r="A1443" s="1"/>
      <c r="B1443" s="366"/>
      <c r="C1443" s="2"/>
      <c r="D1443" s="2"/>
      <c r="E1443"/>
      <c r="F1443"/>
      <c r="G1443" s="242"/>
      <c r="H1443" s="242"/>
      <c r="I1443"/>
      <c r="J1443"/>
      <c r="K1443"/>
      <c r="L1443"/>
      <c r="M1443"/>
    </row>
    <row r="1444" spans="1:13" ht="15" customHeight="1">
      <c r="A1444" s="1"/>
      <c r="B1444" s="366"/>
      <c r="C1444" s="2"/>
      <c r="D1444" s="2"/>
      <c r="E1444"/>
      <c r="F1444"/>
      <c r="G1444" s="242"/>
      <c r="H1444" s="242"/>
      <c r="I1444"/>
      <c r="J1444"/>
      <c r="K1444"/>
      <c r="L1444"/>
      <c r="M1444"/>
    </row>
    <row r="1445" spans="1:13" ht="15" customHeight="1">
      <c r="A1445" s="1"/>
      <c r="B1445" s="366"/>
      <c r="C1445" s="2"/>
      <c r="D1445" s="2"/>
      <c r="E1445"/>
      <c r="F1445"/>
      <c r="G1445" s="242"/>
      <c r="H1445" s="242"/>
      <c r="I1445"/>
      <c r="J1445"/>
      <c r="K1445"/>
      <c r="L1445"/>
      <c r="M1445"/>
    </row>
    <row r="1446" spans="1:13" ht="15" customHeight="1">
      <c r="A1446" s="1"/>
      <c r="B1446" s="366"/>
      <c r="C1446" s="2"/>
      <c r="D1446" s="2"/>
      <c r="E1446"/>
      <c r="F1446"/>
      <c r="G1446" s="242"/>
      <c r="H1446" s="242"/>
      <c r="I1446"/>
      <c r="J1446"/>
      <c r="K1446"/>
      <c r="L1446"/>
      <c r="M1446"/>
    </row>
    <row r="1447" spans="1:13" ht="15" customHeight="1">
      <c r="A1447" s="1"/>
      <c r="B1447" s="366"/>
      <c r="C1447" s="2"/>
      <c r="D1447" s="2"/>
      <c r="E1447"/>
      <c r="F1447"/>
      <c r="G1447" s="242"/>
      <c r="H1447" s="242"/>
      <c r="I1447"/>
      <c r="J1447"/>
      <c r="K1447"/>
      <c r="L1447"/>
      <c r="M1447"/>
    </row>
    <row r="1448" spans="1:13" ht="15" customHeight="1">
      <c r="A1448" s="1"/>
      <c r="B1448" s="366"/>
      <c r="C1448" s="2"/>
      <c r="D1448" s="2"/>
      <c r="E1448"/>
      <c r="F1448"/>
      <c r="G1448" s="242"/>
      <c r="H1448" s="242"/>
      <c r="I1448"/>
      <c r="J1448"/>
      <c r="K1448"/>
      <c r="L1448"/>
      <c r="M1448"/>
    </row>
    <row r="1449" spans="1:13" ht="15" customHeight="1">
      <c r="A1449" s="1"/>
      <c r="B1449" s="366"/>
      <c r="C1449" s="2"/>
      <c r="D1449" s="2"/>
      <c r="E1449"/>
      <c r="F1449"/>
      <c r="G1449" s="242"/>
      <c r="H1449" s="242"/>
      <c r="I1449"/>
      <c r="J1449"/>
      <c r="K1449"/>
      <c r="L1449"/>
      <c r="M1449"/>
    </row>
    <row r="1450" spans="1:13" ht="15" customHeight="1">
      <c r="A1450" s="1"/>
      <c r="B1450" s="366"/>
      <c r="C1450" s="2"/>
      <c r="D1450" s="2"/>
      <c r="E1450"/>
      <c r="F1450"/>
      <c r="G1450" s="242"/>
      <c r="H1450" s="242"/>
      <c r="I1450"/>
      <c r="J1450"/>
      <c r="K1450"/>
      <c r="L1450"/>
      <c r="M1450"/>
    </row>
    <row r="1451" spans="1:13" ht="15" customHeight="1">
      <c r="A1451" s="1"/>
      <c r="B1451" s="366"/>
      <c r="C1451" s="2"/>
      <c r="D1451" s="2"/>
      <c r="E1451"/>
      <c r="F1451"/>
      <c r="G1451" s="242"/>
      <c r="H1451" s="242"/>
      <c r="I1451"/>
      <c r="J1451"/>
      <c r="K1451"/>
      <c r="L1451"/>
      <c r="M1451"/>
    </row>
    <row r="1452" spans="1:13" ht="15" customHeight="1">
      <c r="A1452" s="1"/>
      <c r="B1452" s="366"/>
      <c r="C1452" s="2"/>
      <c r="D1452" s="2"/>
      <c r="E1452"/>
      <c r="F1452"/>
      <c r="G1452" s="242"/>
      <c r="H1452" s="242"/>
      <c r="I1452"/>
      <c r="J1452"/>
      <c r="K1452"/>
      <c r="L1452"/>
      <c r="M1452"/>
    </row>
    <row r="1453" spans="1:13" ht="15" customHeight="1">
      <c r="A1453" s="1"/>
      <c r="B1453" s="366"/>
      <c r="C1453" s="2"/>
      <c r="D1453" s="2"/>
      <c r="E1453"/>
      <c r="F1453"/>
      <c r="G1453" s="242"/>
      <c r="H1453" s="242"/>
      <c r="I1453"/>
      <c r="J1453"/>
      <c r="K1453"/>
      <c r="L1453"/>
      <c r="M1453"/>
    </row>
    <row r="1454" spans="1:13" ht="15" customHeight="1">
      <c r="A1454" s="1"/>
      <c r="B1454" s="366"/>
      <c r="C1454" s="2"/>
      <c r="D1454" s="2"/>
      <c r="E1454"/>
      <c r="F1454"/>
      <c r="G1454" s="242"/>
      <c r="H1454" s="242"/>
      <c r="I1454"/>
      <c r="J1454"/>
      <c r="K1454"/>
      <c r="L1454"/>
      <c r="M1454"/>
    </row>
    <row r="1455" spans="1:13" ht="15" customHeight="1">
      <c r="A1455" s="1"/>
      <c r="B1455" s="366"/>
      <c r="C1455" s="2"/>
      <c r="D1455" s="2"/>
      <c r="E1455"/>
      <c r="F1455"/>
      <c r="G1455" s="242"/>
      <c r="H1455" s="242"/>
      <c r="I1455"/>
      <c r="J1455"/>
      <c r="K1455"/>
      <c r="L1455"/>
      <c r="M1455"/>
    </row>
    <row r="1456" spans="1:13" ht="15" customHeight="1">
      <c r="A1456" s="1"/>
      <c r="B1456" s="366"/>
      <c r="C1456" s="2"/>
      <c r="D1456" s="2"/>
      <c r="E1456"/>
      <c r="F1456"/>
      <c r="G1456" s="242"/>
      <c r="H1456" s="242"/>
      <c r="I1456"/>
      <c r="J1456"/>
      <c r="K1456"/>
      <c r="L1456"/>
      <c r="M1456"/>
    </row>
    <row r="1457" spans="1:13" ht="15" customHeight="1">
      <c r="A1457" s="1"/>
      <c r="B1457" s="366"/>
      <c r="C1457" s="2"/>
      <c r="D1457" s="2"/>
      <c r="E1457"/>
      <c r="F1457"/>
      <c r="G1457" s="242"/>
      <c r="H1457" s="242"/>
      <c r="I1457"/>
      <c r="J1457"/>
      <c r="K1457"/>
      <c r="L1457"/>
      <c r="M1457"/>
    </row>
    <row r="1458" spans="1:13" ht="15" customHeight="1">
      <c r="A1458" s="1"/>
      <c r="B1458" s="366"/>
      <c r="C1458" s="2"/>
      <c r="D1458" s="2"/>
      <c r="E1458"/>
      <c r="F1458"/>
      <c r="G1458" s="242"/>
      <c r="H1458" s="242"/>
      <c r="I1458"/>
      <c r="J1458"/>
      <c r="K1458"/>
      <c r="L1458"/>
      <c r="M1458"/>
    </row>
    <row r="1459" spans="1:13" ht="15" customHeight="1">
      <c r="A1459" s="1"/>
      <c r="B1459" s="366"/>
      <c r="C1459" s="2"/>
      <c r="D1459" s="2"/>
      <c r="E1459"/>
      <c r="F1459"/>
      <c r="G1459" s="242"/>
      <c r="H1459" s="242"/>
      <c r="I1459"/>
      <c r="J1459"/>
      <c r="K1459"/>
      <c r="L1459"/>
      <c r="M1459"/>
    </row>
    <row r="1460" spans="1:13" ht="15" customHeight="1">
      <c r="A1460" s="1"/>
      <c r="B1460" s="366"/>
      <c r="C1460" s="2"/>
      <c r="D1460" s="2"/>
      <c r="E1460"/>
      <c r="F1460"/>
      <c r="G1460" s="242"/>
      <c r="H1460" s="242"/>
      <c r="I1460"/>
      <c r="J1460"/>
      <c r="K1460"/>
      <c r="L1460"/>
      <c r="M1460"/>
    </row>
    <row r="1461" spans="1:13" ht="15" customHeight="1">
      <c r="A1461" s="1"/>
      <c r="B1461" s="366"/>
      <c r="C1461" s="2"/>
      <c r="D1461" s="2"/>
      <c r="E1461"/>
      <c r="F1461"/>
      <c r="G1461" s="242"/>
      <c r="H1461" s="242"/>
      <c r="I1461"/>
      <c r="J1461"/>
      <c r="K1461"/>
      <c r="L1461"/>
      <c r="M1461"/>
    </row>
    <row r="1462" spans="1:13" ht="15" customHeight="1">
      <c r="A1462" s="1"/>
      <c r="B1462" s="366"/>
      <c r="C1462" s="2"/>
      <c r="D1462" s="2"/>
      <c r="E1462"/>
      <c r="F1462"/>
      <c r="G1462" s="242"/>
      <c r="H1462" s="242"/>
      <c r="I1462"/>
      <c r="J1462"/>
      <c r="K1462"/>
      <c r="L1462"/>
      <c r="M1462"/>
    </row>
    <row r="1463" spans="1:13" ht="15" customHeight="1">
      <c r="A1463" s="1"/>
      <c r="B1463" s="366"/>
      <c r="C1463" s="2"/>
      <c r="D1463" s="2"/>
      <c r="E1463"/>
      <c r="F1463"/>
      <c r="G1463" s="242"/>
      <c r="H1463" s="242"/>
      <c r="I1463"/>
      <c r="J1463"/>
      <c r="K1463"/>
      <c r="L1463"/>
      <c r="M1463"/>
    </row>
    <row r="1464" spans="1:13" ht="15" customHeight="1">
      <c r="A1464" s="1"/>
      <c r="B1464" s="366"/>
      <c r="C1464" s="2"/>
      <c r="D1464" s="2"/>
      <c r="E1464"/>
      <c r="F1464"/>
      <c r="G1464" s="242"/>
      <c r="H1464" s="242"/>
      <c r="I1464"/>
      <c r="J1464"/>
      <c r="K1464"/>
      <c r="L1464"/>
      <c r="M1464"/>
    </row>
    <row r="1465" spans="1:13" ht="15" customHeight="1">
      <c r="A1465" s="1"/>
      <c r="B1465" s="366"/>
      <c r="C1465" s="2"/>
      <c r="D1465" s="2"/>
      <c r="E1465"/>
      <c r="F1465"/>
      <c r="G1465" s="242"/>
      <c r="H1465" s="242"/>
      <c r="I1465"/>
      <c r="J1465"/>
      <c r="K1465"/>
      <c r="L1465"/>
      <c r="M1465"/>
    </row>
    <row r="1466" spans="1:13" ht="15" customHeight="1">
      <c r="A1466" s="1"/>
      <c r="B1466" s="366"/>
      <c r="C1466" s="2"/>
      <c r="D1466" s="2"/>
      <c r="E1466"/>
      <c r="F1466"/>
      <c r="G1466" s="242"/>
      <c r="H1466" s="242"/>
      <c r="I1466"/>
      <c r="J1466"/>
      <c r="K1466"/>
      <c r="L1466"/>
      <c r="M1466"/>
    </row>
    <row r="1467" spans="1:13" ht="15" customHeight="1">
      <c r="A1467" s="1"/>
      <c r="B1467" s="366"/>
      <c r="C1467" s="2"/>
      <c r="D1467" s="2"/>
      <c r="E1467"/>
      <c r="F1467"/>
      <c r="G1467" s="242"/>
      <c r="H1467" s="242"/>
      <c r="I1467"/>
      <c r="J1467"/>
      <c r="K1467"/>
      <c r="L1467"/>
      <c r="M1467"/>
    </row>
    <row r="1468" spans="1:13" ht="15" customHeight="1">
      <c r="A1468" s="1"/>
      <c r="B1468" s="366"/>
      <c r="C1468" s="2"/>
      <c r="D1468" s="2"/>
      <c r="E1468"/>
      <c r="F1468"/>
      <c r="G1468" s="242"/>
      <c r="H1468" s="242"/>
      <c r="I1468"/>
      <c r="J1468"/>
      <c r="K1468"/>
      <c r="L1468"/>
      <c r="M1468"/>
    </row>
    <row r="1469" spans="1:13" ht="15" customHeight="1">
      <c r="A1469" s="1"/>
      <c r="B1469" s="366"/>
      <c r="C1469" s="2"/>
      <c r="D1469" s="2"/>
      <c r="E1469"/>
      <c r="F1469"/>
      <c r="G1469" s="242"/>
      <c r="H1469" s="242"/>
      <c r="I1469"/>
      <c r="J1469"/>
      <c r="K1469"/>
      <c r="L1469"/>
      <c r="M1469"/>
    </row>
    <row r="1470" spans="1:13" ht="15" customHeight="1">
      <c r="A1470" s="1"/>
      <c r="B1470" s="366"/>
      <c r="C1470" s="2"/>
      <c r="D1470" s="2"/>
      <c r="E1470"/>
      <c r="F1470"/>
      <c r="G1470" s="242"/>
      <c r="H1470" s="242"/>
      <c r="I1470"/>
      <c r="J1470"/>
      <c r="K1470"/>
      <c r="L1470"/>
      <c r="M1470"/>
    </row>
    <row r="1471" spans="1:13" ht="15" customHeight="1">
      <c r="A1471" s="1"/>
      <c r="B1471" s="366"/>
      <c r="C1471" s="2"/>
      <c r="D1471" s="2"/>
      <c r="E1471"/>
      <c r="F1471"/>
      <c r="G1471" s="242"/>
      <c r="H1471" s="242"/>
      <c r="I1471"/>
      <c r="J1471"/>
      <c r="K1471"/>
      <c r="L1471"/>
      <c r="M1471"/>
    </row>
    <row r="1472" spans="1:13" ht="15" customHeight="1">
      <c r="A1472" s="1"/>
      <c r="B1472" s="366"/>
      <c r="C1472" s="2"/>
      <c r="D1472" s="2"/>
      <c r="E1472"/>
      <c r="F1472"/>
      <c r="G1472" s="242"/>
      <c r="H1472" s="242"/>
      <c r="I1472"/>
      <c r="J1472"/>
      <c r="K1472"/>
      <c r="L1472"/>
      <c r="M1472"/>
    </row>
    <row r="1473" spans="1:13" ht="15" customHeight="1">
      <c r="A1473" s="1"/>
      <c r="B1473" s="366"/>
      <c r="C1473" s="2"/>
      <c r="D1473" s="2"/>
      <c r="E1473"/>
      <c r="F1473"/>
      <c r="G1473" s="242"/>
      <c r="H1473" s="242"/>
      <c r="I1473"/>
      <c r="J1473"/>
      <c r="K1473"/>
      <c r="L1473"/>
      <c r="M1473"/>
    </row>
    <row r="1474" spans="1:13" ht="15" customHeight="1">
      <c r="A1474" s="1"/>
      <c r="B1474" s="366"/>
      <c r="C1474" s="2"/>
      <c r="D1474" s="2"/>
      <c r="E1474"/>
      <c r="F1474"/>
      <c r="G1474" s="242"/>
      <c r="H1474" s="242"/>
      <c r="I1474"/>
      <c r="J1474"/>
      <c r="K1474"/>
      <c r="L1474"/>
      <c r="M1474"/>
    </row>
    <row r="1475" spans="1:13" ht="15" customHeight="1">
      <c r="A1475" s="1"/>
      <c r="B1475" s="366"/>
      <c r="C1475" s="2"/>
      <c r="D1475" s="2"/>
      <c r="E1475"/>
      <c r="F1475"/>
      <c r="G1475" s="242"/>
      <c r="H1475" s="242"/>
      <c r="I1475"/>
      <c r="J1475"/>
      <c r="K1475"/>
      <c r="L1475"/>
      <c r="M1475"/>
    </row>
    <row r="1476" spans="1:13" ht="15" customHeight="1">
      <c r="A1476" s="1"/>
      <c r="B1476" s="366"/>
      <c r="C1476" s="2"/>
      <c r="D1476" s="2"/>
      <c r="E1476"/>
      <c r="F1476"/>
      <c r="G1476" s="242"/>
      <c r="H1476" s="242"/>
      <c r="I1476"/>
      <c r="J1476"/>
      <c r="K1476"/>
      <c r="L1476"/>
      <c r="M1476"/>
    </row>
    <row r="1477" spans="1:13" ht="15" customHeight="1">
      <c r="A1477" s="1"/>
      <c r="B1477" s="366"/>
      <c r="C1477" s="2"/>
      <c r="D1477" s="2"/>
      <c r="E1477"/>
      <c r="F1477"/>
      <c r="G1477" s="242"/>
      <c r="H1477" s="242"/>
      <c r="I1477"/>
      <c r="J1477"/>
      <c r="K1477"/>
      <c r="L1477"/>
      <c r="M1477"/>
    </row>
    <row r="1478" spans="1:13" ht="15" customHeight="1">
      <c r="A1478" s="1"/>
      <c r="B1478" s="366"/>
      <c r="C1478" s="2"/>
      <c r="D1478" s="2"/>
      <c r="E1478"/>
      <c r="F1478"/>
      <c r="G1478" s="242"/>
      <c r="H1478" s="242"/>
      <c r="I1478"/>
      <c r="J1478"/>
      <c r="K1478"/>
      <c r="L1478"/>
      <c r="M1478"/>
    </row>
    <row r="1479" spans="1:13" ht="15" customHeight="1">
      <c r="A1479" s="1"/>
      <c r="B1479" s="366"/>
      <c r="C1479" s="2"/>
      <c r="D1479" s="2"/>
      <c r="E1479"/>
      <c r="F1479"/>
      <c r="G1479" s="242"/>
      <c r="H1479" s="242"/>
      <c r="I1479"/>
      <c r="J1479"/>
      <c r="K1479"/>
      <c r="L1479"/>
      <c r="M1479"/>
    </row>
    <row r="1480" spans="1:13" ht="15" customHeight="1">
      <c r="A1480" s="1"/>
      <c r="B1480" s="366"/>
      <c r="C1480" s="2"/>
      <c r="D1480" s="2"/>
      <c r="E1480"/>
      <c r="F1480"/>
      <c r="G1480" s="242"/>
      <c r="H1480" s="242"/>
      <c r="I1480"/>
      <c r="J1480"/>
      <c r="K1480"/>
      <c r="L1480"/>
      <c r="M1480"/>
    </row>
    <row r="1481" spans="1:13" ht="15" customHeight="1">
      <c r="A1481" s="1"/>
      <c r="B1481" s="366"/>
      <c r="C1481" s="2"/>
      <c r="D1481" s="2"/>
      <c r="E1481"/>
      <c r="F1481"/>
      <c r="G1481" s="242"/>
      <c r="H1481" s="242"/>
      <c r="I1481"/>
      <c r="J1481"/>
      <c r="K1481"/>
      <c r="L1481"/>
      <c r="M1481"/>
    </row>
    <row r="1482" spans="1:13" ht="15" customHeight="1">
      <c r="A1482" s="1"/>
      <c r="B1482" s="366"/>
      <c r="C1482" s="2"/>
      <c r="D1482" s="2"/>
      <c r="E1482"/>
      <c r="F1482"/>
      <c r="G1482" s="242"/>
      <c r="H1482" s="242"/>
      <c r="I1482"/>
      <c r="J1482"/>
      <c r="K1482"/>
      <c r="L1482"/>
      <c r="M1482"/>
    </row>
    <row r="1483" spans="1:13" ht="15" customHeight="1">
      <c r="A1483" s="1"/>
      <c r="B1483" s="366"/>
      <c r="C1483" s="2"/>
      <c r="D1483" s="2"/>
      <c r="E1483"/>
      <c r="F1483"/>
      <c r="G1483" s="242"/>
      <c r="H1483" s="242"/>
      <c r="I1483"/>
      <c r="J1483"/>
      <c r="K1483"/>
      <c r="L1483"/>
      <c r="M1483"/>
    </row>
    <row r="1484" spans="1:13" ht="15" customHeight="1">
      <c r="A1484" s="1"/>
      <c r="B1484" s="366"/>
      <c r="C1484" s="2"/>
      <c r="D1484" s="2"/>
      <c r="E1484"/>
      <c r="F1484"/>
      <c r="G1484" s="242"/>
      <c r="H1484" s="242"/>
      <c r="I1484"/>
      <c r="J1484"/>
      <c r="K1484"/>
      <c r="L1484"/>
      <c r="M1484"/>
    </row>
    <row r="1485" spans="1:13" ht="15" customHeight="1">
      <c r="A1485" s="1"/>
      <c r="B1485" s="366"/>
      <c r="C1485" s="2"/>
      <c r="D1485" s="2"/>
      <c r="E1485"/>
      <c r="F1485"/>
      <c r="G1485" s="242"/>
      <c r="H1485" s="242"/>
      <c r="I1485"/>
      <c r="J1485"/>
      <c r="K1485"/>
      <c r="L1485"/>
      <c r="M1485"/>
    </row>
    <row r="1486" spans="1:13" ht="15" customHeight="1">
      <c r="A1486" s="1"/>
      <c r="B1486" s="366"/>
      <c r="C1486" s="2"/>
      <c r="D1486" s="2"/>
      <c r="E1486"/>
      <c r="F1486"/>
      <c r="G1486" s="242"/>
      <c r="H1486" s="242"/>
      <c r="I1486"/>
      <c r="J1486"/>
      <c r="K1486"/>
      <c r="L1486"/>
      <c r="M1486"/>
    </row>
    <row r="1487" spans="1:13" ht="15" customHeight="1">
      <c r="A1487" s="1"/>
      <c r="B1487" s="366"/>
      <c r="C1487" s="2"/>
      <c r="D1487" s="2"/>
      <c r="E1487"/>
      <c r="F1487"/>
      <c r="G1487" s="242"/>
      <c r="H1487" s="242"/>
      <c r="I1487"/>
      <c r="J1487"/>
      <c r="K1487"/>
      <c r="L1487"/>
      <c r="M1487"/>
    </row>
    <row r="1488" spans="1:13" ht="15" customHeight="1">
      <c r="A1488" s="1"/>
      <c r="B1488" s="366"/>
      <c r="C1488" s="2"/>
      <c r="D1488" s="2"/>
      <c r="E1488"/>
      <c r="F1488"/>
      <c r="G1488" s="242"/>
      <c r="H1488" s="242"/>
      <c r="I1488"/>
      <c r="J1488"/>
      <c r="K1488"/>
      <c r="L1488"/>
      <c r="M1488"/>
    </row>
    <row r="1489" spans="1:13" ht="15" customHeight="1">
      <c r="A1489" s="1"/>
      <c r="B1489" s="366"/>
      <c r="C1489" s="2"/>
      <c r="D1489" s="2"/>
      <c r="E1489"/>
      <c r="F1489"/>
      <c r="G1489" s="242"/>
      <c r="H1489" s="242"/>
      <c r="I1489"/>
      <c r="J1489"/>
      <c r="K1489"/>
      <c r="L1489"/>
      <c r="M1489"/>
    </row>
    <row r="1490" spans="1:13" ht="15" customHeight="1">
      <c r="A1490" s="1"/>
      <c r="B1490" s="366"/>
      <c r="C1490" s="2"/>
      <c r="D1490" s="2"/>
      <c r="E1490"/>
      <c r="F1490"/>
      <c r="G1490" s="242"/>
      <c r="H1490" s="242"/>
      <c r="I1490"/>
      <c r="J1490"/>
      <c r="K1490"/>
      <c r="L1490"/>
      <c r="M1490"/>
    </row>
    <row r="1491" spans="1:13" ht="15" customHeight="1">
      <c r="A1491" s="1"/>
      <c r="B1491" s="366"/>
      <c r="C1491" s="2"/>
      <c r="D1491" s="2"/>
      <c r="E1491"/>
      <c r="F1491"/>
      <c r="G1491" s="242"/>
      <c r="H1491" s="242"/>
      <c r="I1491"/>
      <c r="J1491"/>
      <c r="K1491"/>
      <c r="L1491"/>
      <c r="M1491"/>
    </row>
    <row r="1492" spans="1:13" ht="15" customHeight="1">
      <c r="A1492" s="1"/>
      <c r="B1492" s="366"/>
      <c r="C1492" s="2"/>
      <c r="D1492" s="2"/>
      <c r="E1492"/>
      <c r="F1492"/>
      <c r="G1492" s="242"/>
      <c r="H1492" s="242"/>
      <c r="I1492"/>
      <c r="J1492"/>
      <c r="K1492"/>
      <c r="L1492"/>
      <c r="M1492"/>
    </row>
    <row r="1493" spans="1:13" ht="15" customHeight="1">
      <c r="A1493" s="1"/>
      <c r="B1493" s="366"/>
      <c r="C1493" s="2"/>
      <c r="D1493" s="2"/>
      <c r="E1493"/>
      <c r="F1493"/>
      <c r="G1493" s="242"/>
      <c r="H1493" s="242"/>
      <c r="I1493"/>
      <c r="J1493"/>
      <c r="K1493"/>
      <c r="L1493"/>
      <c r="M1493"/>
    </row>
    <row r="1494" spans="1:13" ht="15" customHeight="1">
      <c r="A1494" s="1"/>
      <c r="B1494" s="366"/>
      <c r="C1494" s="2"/>
      <c r="D1494" s="2"/>
      <c r="E1494"/>
      <c r="F1494"/>
      <c r="G1494" s="242"/>
      <c r="H1494" s="242"/>
      <c r="I1494"/>
      <c r="J1494"/>
      <c r="K1494"/>
      <c r="L1494"/>
      <c r="M1494"/>
    </row>
    <row r="1495" spans="1:13" ht="15" customHeight="1">
      <c r="A1495" s="1"/>
      <c r="B1495" s="366"/>
      <c r="C1495" s="2"/>
      <c r="D1495" s="2"/>
      <c r="E1495"/>
      <c r="F1495"/>
      <c r="G1495" s="242"/>
      <c r="H1495" s="242"/>
      <c r="I1495"/>
      <c r="J1495"/>
      <c r="K1495"/>
      <c r="L1495"/>
      <c r="M1495"/>
    </row>
    <row r="1496" spans="1:13" ht="15" customHeight="1">
      <c r="A1496" s="1"/>
      <c r="B1496" s="366"/>
      <c r="C1496" s="2"/>
      <c r="D1496" s="2"/>
      <c r="E1496"/>
      <c r="F1496"/>
      <c r="G1496" s="242"/>
      <c r="H1496" s="242"/>
      <c r="I1496"/>
      <c r="J1496"/>
      <c r="K1496"/>
      <c r="L1496"/>
      <c r="M1496"/>
    </row>
    <row r="1497" spans="1:13" ht="15" customHeight="1">
      <c r="A1497" s="1"/>
      <c r="B1497" s="366"/>
      <c r="C1497" s="2"/>
      <c r="D1497" s="2"/>
      <c r="E1497"/>
      <c r="F1497"/>
      <c r="G1497" s="242"/>
      <c r="H1497" s="242"/>
      <c r="I1497"/>
      <c r="J1497"/>
      <c r="K1497"/>
      <c r="L1497"/>
      <c r="M1497"/>
    </row>
    <row r="1498" spans="1:13" ht="15" customHeight="1">
      <c r="A1498" s="1"/>
      <c r="B1498" s="366"/>
      <c r="C1498" s="2"/>
      <c r="D1498" s="2"/>
      <c r="E1498"/>
      <c r="F1498"/>
      <c r="G1498" s="242"/>
      <c r="H1498" s="242"/>
      <c r="I1498"/>
      <c r="J1498"/>
      <c r="K1498"/>
      <c r="L1498"/>
      <c r="M1498"/>
    </row>
    <row r="1499" spans="1:13" ht="15" customHeight="1">
      <c r="A1499" s="1"/>
      <c r="B1499" s="366"/>
      <c r="C1499" s="2"/>
      <c r="D1499" s="2"/>
      <c r="E1499"/>
      <c r="F1499"/>
      <c r="G1499" s="242"/>
      <c r="H1499" s="242"/>
      <c r="I1499"/>
      <c r="J1499"/>
      <c r="K1499"/>
      <c r="L1499"/>
      <c r="M1499"/>
    </row>
    <row r="1500" spans="1:13" ht="15" customHeight="1">
      <c r="A1500" s="1"/>
      <c r="B1500" s="366"/>
      <c r="C1500" s="2"/>
      <c r="D1500" s="2"/>
      <c r="E1500"/>
      <c r="F1500"/>
      <c r="G1500" s="242"/>
      <c r="H1500" s="242"/>
      <c r="I1500"/>
      <c r="J1500"/>
      <c r="K1500"/>
      <c r="L1500"/>
      <c r="M1500"/>
    </row>
    <row r="1501" spans="1:13" ht="15" customHeight="1">
      <c r="A1501" s="1"/>
      <c r="B1501" s="366"/>
      <c r="C1501" s="2"/>
      <c r="D1501" s="2"/>
      <c r="E1501"/>
      <c r="F1501"/>
      <c r="G1501" s="242"/>
      <c r="H1501" s="242"/>
      <c r="I1501"/>
      <c r="J1501"/>
      <c r="K1501"/>
      <c r="L1501"/>
      <c r="M1501"/>
    </row>
    <row r="1502" spans="1:13" ht="15" customHeight="1">
      <c r="A1502" s="1"/>
      <c r="B1502" s="366"/>
      <c r="C1502" s="2"/>
      <c r="D1502" s="2"/>
      <c r="E1502"/>
      <c r="F1502"/>
      <c r="G1502" s="242"/>
      <c r="H1502" s="242"/>
      <c r="I1502"/>
      <c r="J1502"/>
      <c r="K1502"/>
      <c r="L1502"/>
      <c r="M1502"/>
    </row>
    <row r="1503" spans="1:13" ht="15" customHeight="1">
      <c r="A1503" s="1"/>
      <c r="B1503" s="366"/>
      <c r="C1503" s="2"/>
      <c r="D1503" s="2"/>
      <c r="E1503"/>
      <c r="F1503"/>
      <c r="G1503" s="242"/>
      <c r="H1503" s="242"/>
      <c r="I1503"/>
      <c r="J1503"/>
      <c r="K1503"/>
      <c r="L1503"/>
      <c r="M1503"/>
    </row>
    <row r="1504" spans="1:13" ht="15" customHeight="1">
      <c r="A1504" s="1"/>
      <c r="B1504" s="366"/>
      <c r="C1504" s="2"/>
      <c r="D1504" s="2"/>
      <c r="E1504"/>
      <c r="F1504"/>
      <c r="G1504" s="242"/>
      <c r="H1504" s="242"/>
      <c r="I1504"/>
      <c r="J1504"/>
      <c r="K1504"/>
      <c r="L1504"/>
      <c r="M1504"/>
    </row>
    <row r="1505" spans="1:13" ht="15" customHeight="1">
      <c r="A1505" s="1"/>
      <c r="B1505" s="366"/>
      <c r="C1505" s="2"/>
      <c r="D1505" s="2"/>
      <c r="E1505"/>
      <c r="F1505"/>
      <c r="G1505" s="242"/>
      <c r="H1505" s="242"/>
      <c r="I1505"/>
      <c r="J1505"/>
      <c r="K1505"/>
      <c r="L1505"/>
      <c r="M1505"/>
    </row>
    <row r="1506" spans="1:13" ht="15" customHeight="1">
      <c r="A1506" s="1"/>
      <c r="B1506" s="366"/>
      <c r="C1506" s="2"/>
      <c r="D1506" s="2"/>
      <c r="E1506"/>
      <c r="F1506"/>
      <c r="G1506" s="242"/>
      <c r="H1506" s="242"/>
      <c r="I1506"/>
      <c r="J1506"/>
      <c r="K1506"/>
      <c r="L1506"/>
      <c r="M1506"/>
    </row>
    <row r="1507" spans="1:13" ht="15" customHeight="1">
      <c r="A1507" s="1"/>
      <c r="B1507" s="366"/>
      <c r="C1507" s="2"/>
      <c r="D1507" s="2"/>
      <c r="E1507"/>
      <c r="F1507"/>
      <c r="G1507" s="242"/>
      <c r="H1507" s="242"/>
      <c r="I1507"/>
      <c r="J1507"/>
      <c r="K1507"/>
      <c r="L1507"/>
      <c r="M1507"/>
    </row>
    <row r="1508" spans="1:13" ht="15" customHeight="1">
      <c r="A1508" s="1"/>
      <c r="B1508" s="366"/>
      <c r="C1508" s="2"/>
      <c r="D1508" s="2"/>
      <c r="E1508"/>
      <c r="F1508"/>
      <c r="G1508" s="242"/>
      <c r="H1508" s="242"/>
      <c r="I1508"/>
      <c r="J1508"/>
      <c r="K1508"/>
      <c r="L1508"/>
      <c r="M1508"/>
    </row>
    <row r="1509" spans="1:13" ht="15" customHeight="1">
      <c r="A1509" s="1"/>
      <c r="B1509" s="366"/>
      <c r="C1509" s="2"/>
      <c r="D1509" s="2"/>
      <c r="E1509"/>
      <c r="F1509"/>
      <c r="G1509" s="242"/>
      <c r="H1509" s="242"/>
      <c r="I1509"/>
      <c r="J1509"/>
      <c r="K1509"/>
      <c r="L1509"/>
      <c r="M1509"/>
    </row>
    <row r="1510" spans="1:13" ht="15" customHeight="1">
      <c r="A1510" s="1"/>
      <c r="B1510" s="366"/>
      <c r="C1510" s="2"/>
      <c r="D1510" s="2"/>
      <c r="E1510"/>
      <c r="F1510"/>
      <c r="G1510" s="242"/>
      <c r="H1510" s="242"/>
      <c r="I1510"/>
      <c r="J1510"/>
      <c r="K1510"/>
      <c r="L1510"/>
      <c r="M1510"/>
    </row>
    <row r="1511" spans="1:13" ht="15" customHeight="1">
      <c r="A1511" s="1"/>
      <c r="B1511" s="366"/>
      <c r="C1511" s="2"/>
      <c r="D1511" s="2"/>
      <c r="E1511"/>
      <c r="F1511"/>
      <c r="G1511" s="242"/>
      <c r="H1511" s="242"/>
      <c r="I1511"/>
      <c r="J1511"/>
      <c r="K1511"/>
      <c r="L1511"/>
      <c r="M1511"/>
    </row>
    <row r="1512" spans="1:13" ht="15" customHeight="1">
      <c r="A1512" s="1"/>
      <c r="B1512" s="366"/>
      <c r="C1512" s="2"/>
      <c r="D1512" s="2"/>
      <c r="E1512"/>
      <c r="F1512"/>
      <c r="G1512" s="242"/>
      <c r="H1512" s="242"/>
      <c r="I1512"/>
      <c r="J1512"/>
      <c r="K1512"/>
      <c r="L1512"/>
      <c r="M1512"/>
    </row>
    <row r="1513" spans="1:13" ht="15" customHeight="1">
      <c r="A1513" s="1"/>
      <c r="B1513" s="366"/>
      <c r="C1513" s="2"/>
      <c r="D1513" s="2"/>
      <c r="E1513"/>
      <c r="F1513"/>
      <c r="G1513" s="242"/>
      <c r="H1513" s="242"/>
      <c r="I1513"/>
      <c r="J1513"/>
      <c r="K1513"/>
      <c r="L1513"/>
      <c r="M1513"/>
    </row>
    <row r="1514" spans="1:13" ht="15" customHeight="1">
      <c r="A1514" s="1"/>
      <c r="B1514" s="366"/>
      <c r="C1514" s="2"/>
      <c r="D1514" s="2"/>
      <c r="E1514"/>
      <c r="F1514"/>
      <c r="G1514" s="242"/>
      <c r="H1514" s="242"/>
      <c r="I1514"/>
      <c r="J1514"/>
      <c r="K1514"/>
      <c r="L1514"/>
      <c r="M1514"/>
    </row>
    <row r="1515" spans="1:13" ht="15" customHeight="1">
      <c r="A1515" s="1"/>
      <c r="B1515" s="366"/>
      <c r="C1515" s="2"/>
      <c r="D1515" s="2"/>
      <c r="E1515"/>
      <c r="F1515"/>
      <c r="G1515" s="242"/>
      <c r="H1515" s="242"/>
      <c r="I1515"/>
      <c r="J1515"/>
      <c r="K1515"/>
      <c r="L1515"/>
      <c r="M1515"/>
    </row>
    <row r="1516" spans="1:13" ht="15" customHeight="1">
      <c r="A1516" s="1"/>
      <c r="B1516" s="366"/>
      <c r="C1516" s="2"/>
      <c r="D1516" s="2"/>
      <c r="E1516"/>
      <c r="F1516"/>
      <c r="G1516" s="242"/>
      <c r="H1516" s="242"/>
      <c r="I1516"/>
      <c r="J1516"/>
      <c r="K1516"/>
      <c r="L1516"/>
      <c r="M1516"/>
    </row>
    <row r="1517" spans="1:13" ht="15" customHeight="1">
      <c r="A1517" s="1"/>
      <c r="B1517" s="366"/>
      <c r="C1517" s="2"/>
      <c r="D1517" s="2"/>
      <c r="E1517"/>
      <c r="F1517"/>
      <c r="G1517" s="242"/>
      <c r="H1517" s="242"/>
      <c r="I1517"/>
      <c r="J1517"/>
      <c r="K1517"/>
      <c r="L1517"/>
      <c r="M1517"/>
    </row>
    <row r="1518" spans="1:13" ht="15" customHeight="1">
      <c r="A1518" s="1"/>
      <c r="B1518" s="366"/>
      <c r="C1518" s="2"/>
      <c r="D1518" s="2"/>
      <c r="E1518"/>
      <c r="F1518"/>
      <c r="G1518" s="242"/>
      <c r="H1518" s="242"/>
      <c r="I1518"/>
      <c r="J1518"/>
      <c r="K1518"/>
      <c r="L1518"/>
      <c r="M1518"/>
    </row>
    <row r="1519" spans="1:13" ht="15" customHeight="1">
      <c r="A1519" s="1"/>
      <c r="B1519" s="366"/>
      <c r="C1519" s="2"/>
      <c r="D1519" s="2"/>
      <c r="E1519"/>
      <c r="F1519"/>
      <c r="G1519" s="242"/>
      <c r="H1519" s="242"/>
      <c r="I1519"/>
      <c r="J1519"/>
      <c r="K1519"/>
      <c r="L1519"/>
      <c r="M1519"/>
    </row>
    <row r="1520" spans="1:13" ht="15" customHeight="1">
      <c r="A1520" s="1"/>
      <c r="B1520" s="366"/>
      <c r="C1520" s="2"/>
      <c r="D1520" s="2"/>
      <c r="E1520"/>
      <c r="F1520"/>
      <c r="G1520" s="242"/>
      <c r="H1520" s="242"/>
      <c r="I1520"/>
      <c r="J1520"/>
      <c r="K1520"/>
      <c r="L1520"/>
      <c r="M1520"/>
    </row>
    <row r="1521" spans="1:13" ht="15" customHeight="1">
      <c r="A1521" s="1"/>
      <c r="B1521" s="366"/>
      <c r="C1521" s="2"/>
      <c r="D1521" s="2"/>
      <c r="E1521"/>
      <c r="F1521"/>
      <c r="G1521" s="242"/>
      <c r="H1521" s="242"/>
      <c r="I1521"/>
      <c r="J1521"/>
      <c r="K1521"/>
      <c r="L1521"/>
      <c r="M1521"/>
    </row>
    <row r="1522" spans="1:13" ht="15" customHeight="1">
      <c r="A1522" s="1"/>
      <c r="B1522" s="366"/>
      <c r="C1522" s="2"/>
      <c r="D1522" s="2"/>
      <c r="E1522"/>
      <c r="F1522"/>
      <c r="G1522" s="242"/>
      <c r="H1522" s="242"/>
      <c r="I1522"/>
      <c r="J1522"/>
      <c r="K1522"/>
      <c r="L1522"/>
      <c r="M1522"/>
    </row>
    <row r="1523" spans="1:13" ht="15" customHeight="1">
      <c r="A1523" s="1"/>
      <c r="B1523" s="366"/>
      <c r="C1523" s="2"/>
      <c r="D1523" s="2"/>
      <c r="E1523"/>
      <c r="F1523"/>
      <c r="G1523" s="242"/>
      <c r="H1523" s="242"/>
      <c r="I1523"/>
      <c r="J1523"/>
      <c r="K1523"/>
      <c r="L1523"/>
      <c r="M1523"/>
    </row>
    <row r="1524" spans="1:13" ht="15" customHeight="1">
      <c r="A1524" s="1"/>
      <c r="B1524" s="366"/>
      <c r="C1524" s="2"/>
      <c r="D1524" s="2"/>
      <c r="E1524"/>
      <c r="F1524"/>
      <c r="G1524" s="242"/>
      <c r="H1524" s="242"/>
      <c r="I1524"/>
      <c r="J1524"/>
      <c r="K1524"/>
      <c r="L1524"/>
      <c r="M1524"/>
    </row>
    <row r="1525" spans="1:13" ht="15" customHeight="1">
      <c r="A1525" s="1"/>
      <c r="B1525" s="366"/>
      <c r="C1525" s="2"/>
      <c r="D1525" s="2"/>
      <c r="E1525"/>
      <c r="F1525"/>
      <c r="G1525" s="242"/>
      <c r="H1525" s="242"/>
      <c r="I1525"/>
      <c r="J1525"/>
      <c r="K1525"/>
      <c r="L1525"/>
      <c r="M1525"/>
    </row>
    <row r="1526" spans="1:13" ht="15" customHeight="1">
      <c r="A1526" s="1"/>
      <c r="B1526" s="366"/>
      <c r="C1526" s="2"/>
      <c r="D1526" s="2"/>
      <c r="E1526"/>
      <c r="F1526"/>
      <c r="G1526" s="242"/>
      <c r="H1526" s="242"/>
      <c r="I1526"/>
      <c r="J1526"/>
      <c r="K1526"/>
      <c r="L1526"/>
      <c r="M1526"/>
    </row>
    <row r="1527" spans="1:13" ht="15" customHeight="1">
      <c r="A1527" s="1"/>
      <c r="B1527" s="366"/>
      <c r="C1527" s="2"/>
      <c r="D1527" s="2"/>
      <c r="E1527"/>
      <c r="F1527"/>
      <c r="G1527" s="242"/>
      <c r="H1527" s="242"/>
      <c r="I1527"/>
      <c r="J1527"/>
      <c r="K1527"/>
      <c r="L1527"/>
      <c r="M1527"/>
    </row>
    <row r="1528" spans="1:13" ht="15" customHeight="1">
      <c r="A1528" s="1"/>
      <c r="B1528" s="366"/>
      <c r="C1528" s="2"/>
      <c r="D1528" s="2"/>
      <c r="E1528"/>
      <c r="F1528"/>
      <c r="G1528" s="242"/>
      <c r="H1528" s="242"/>
      <c r="I1528"/>
      <c r="J1528"/>
      <c r="K1528"/>
      <c r="L1528"/>
      <c r="M1528"/>
    </row>
    <row r="1529" spans="1:13" ht="15" customHeight="1">
      <c r="A1529" s="1"/>
      <c r="B1529" s="366"/>
      <c r="C1529" s="2"/>
      <c r="D1529" s="2"/>
      <c r="E1529"/>
      <c r="F1529"/>
      <c r="G1529" s="242"/>
      <c r="H1529" s="242"/>
      <c r="I1529"/>
      <c r="J1529"/>
      <c r="K1529"/>
      <c r="L1529"/>
      <c r="M1529"/>
    </row>
    <row r="1530" spans="1:13" ht="15" customHeight="1">
      <c r="A1530" s="1"/>
      <c r="B1530" s="366"/>
      <c r="C1530" s="2"/>
      <c r="D1530" s="2"/>
      <c r="E1530"/>
      <c r="F1530"/>
      <c r="G1530" s="242"/>
      <c r="H1530" s="242"/>
      <c r="I1530"/>
      <c r="J1530"/>
      <c r="K1530"/>
      <c r="L1530"/>
      <c r="M1530"/>
    </row>
    <row r="1531" spans="1:13" ht="15" customHeight="1">
      <c r="A1531" s="1"/>
      <c r="B1531" s="366"/>
      <c r="C1531" s="2"/>
      <c r="D1531" s="2"/>
      <c r="E1531"/>
      <c r="F1531"/>
      <c r="G1531" s="242"/>
      <c r="H1531" s="242"/>
      <c r="I1531"/>
      <c r="J1531"/>
      <c r="K1531"/>
      <c r="L1531"/>
      <c r="M1531"/>
    </row>
    <row r="1532" spans="1:13" ht="15" customHeight="1">
      <c r="A1532" s="1"/>
      <c r="B1532" s="366"/>
      <c r="C1532" s="2"/>
      <c r="D1532" s="2"/>
      <c r="E1532"/>
      <c r="F1532"/>
      <c r="G1532" s="242"/>
      <c r="H1532" s="242"/>
      <c r="I1532"/>
      <c r="J1532"/>
      <c r="K1532"/>
      <c r="L1532"/>
      <c r="M1532"/>
    </row>
    <row r="1533" spans="1:13" ht="15" customHeight="1">
      <c r="A1533" s="1"/>
      <c r="B1533" s="366"/>
      <c r="C1533" s="2"/>
      <c r="D1533" s="2"/>
      <c r="E1533"/>
      <c r="F1533"/>
      <c r="G1533" s="242"/>
      <c r="H1533" s="242"/>
      <c r="I1533"/>
      <c r="J1533"/>
      <c r="K1533"/>
      <c r="L1533"/>
      <c r="M1533"/>
    </row>
    <row r="1534" spans="1:13" ht="15" customHeight="1">
      <c r="A1534" s="1"/>
      <c r="B1534" s="366"/>
      <c r="C1534" s="2"/>
      <c r="D1534" s="2"/>
      <c r="E1534"/>
      <c r="F1534"/>
      <c r="G1534" s="242"/>
      <c r="H1534" s="242"/>
      <c r="I1534"/>
      <c r="J1534"/>
      <c r="K1534"/>
      <c r="L1534"/>
      <c r="M1534"/>
    </row>
    <row r="1535" spans="1:13" ht="15" customHeight="1">
      <c r="A1535" s="1"/>
      <c r="B1535" s="366"/>
      <c r="C1535" s="2"/>
      <c r="D1535" s="2"/>
      <c r="E1535"/>
      <c r="F1535"/>
      <c r="G1535" s="242"/>
      <c r="H1535" s="242"/>
      <c r="I1535"/>
      <c r="J1535"/>
      <c r="K1535"/>
      <c r="L1535"/>
      <c r="M1535"/>
    </row>
    <row r="1536" spans="1:13" ht="15" customHeight="1">
      <c r="A1536" s="1"/>
      <c r="B1536" s="366"/>
      <c r="C1536" s="2"/>
      <c r="D1536" s="2"/>
      <c r="E1536"/>
      <c r="F1536"/>
      <c r="G1536" s="242"/>
      <c r="H1536" s="242"/>
      <c r="I1536"/>
      <c r="J1536"/>
      <c r="K1536"/>
      <c r="L1536"/>
      <c r="M1536"/>
    </row>
    <row r="1537" spans="1:13" ht="15" customHeight="1">
      <c r="A1537" s="1"/>
      <c r="B1537" s="366"/>
      <c r="C1537" s="2"/>
      <c r="D1537" s="2"/>
      <c r="E1537"/>
      <c r="F1537"/>
      <c r="G1537" s="242"/>
      <c r="H1537" s="242"/>
      <c r="I1537"/>
      <c r="J1537"/>
      <c r="K1537"/>
      <c r="L1537"/>
      <c r="M1537"/>
    </row>
    <row r="1538" spans="1:13" ht="15" customHeight="1">
      <c r="A1538" s="1"/>
      <c r="B1538" s="366"/>
      <c r="C1538" s="2"/>
      <c r="D1538" s="2"/>
      <c r="E1538"/>
      <c r="F1538"/>
      <c r="G1538" s="242"/>
      <c r="H1538" s="242"/>
      <c r="I1538"/>
      <c r="J1538"/>
      <c r="K1538"/>
      <c r="L1538"/>
      <c r="M1538"/>
    </row>
    <row r="1539" spans="1:13" ht="15" customHeight="1">
      <c r="A1539" s="1"/>
      <c r="B1539" s="366"/>
      <c r="C1539" s="2"/>
      <c r="D1539" s="2"/>
      <c r="E1539"/>
      <c r="F1539"/>
      <c r="G1539" s="242"/>
      <c r="H1539" s="242"/>
      <c r="I1539"/>
      <c r="J1539"/>
      <c r="K1539"/>
      <c r="L1539"/>
      <c r="M1539"/>
    </row>
    <row r="1540" spans="1:13" ht="15" customHeight="1">
      <c r="A1540" s="1"/>
      <c r="B1540" s="366"/>
      <c r="C1540" s="2"/>
      <c r="D1540" s="2"/>
      <c r="E1540"/>
      <c r="F1540"/>
      <c r="G1540" s="242"/>
      <c r="H1540" s="242"/>
      <c r="I1540"/>
      <c r="J1540"/>
      <c r="K1540"/>
      <c r="L1540"/>
      <c r="M1540"/>
    </row>
    <row r="1541" spans="1:13" ht="15" customHeight="1">
      <c r="A1541" s="1"/>
      <c r="B1541" s="366"/>
      <c r="C1541" s="2"/>
      <c r="D1541" s="2"/>
      <c r="E1541"/>
      <c r="F1541"/>
      <c r="G1541" s="242"/>
      <c r="H1541" s="242"/>
      <c r="I1541"/>
      <c r="J1541"/>
      <c r="K1541"/>
      <c r="L1541"/>
      <c r="M1541"/>
    </row>
    <row r="1542" spans="1:13" ht="15" customHeight="1">
      <c r="A1542" s="1"/>
      <c r="B1542" s="366"/>
      <c r="C1542" s="2"/>
      <c r="D1542" s="2"/>
      <c r="E1542"/>
      <c r="F1542"/>
      <c r="G1542" s="242"/>
      <c r="H1542" s="242"/>
      <c r="I1542"/>
      <c r="J1542"/>
      <c r="K1542"/>
      <c r="L1542"/>
      <c r="M1542"/>
    </row>
    <row r="1543" spans="1:13" ht="15" customHeight="1">
      <c r="A1543" s="1"/>
      <c r="B1543" s="366"/>
      <c r="C1543" s="2"/>
      <c r="D1543" s="2"/>
      <c r="E1543"/>
      <c r="F1543"/>
      <c r="G1543" s="242"/>
      <c r="H1543" s="242"/>
      <c r="I1543"/>
      <c r="J1543"/>
      <c r="K1543"/>
      <c r="L1543"/>
      <c r="M1543"/>
    </row>
    <row r="1544" spans="1:13" ht="15" customHeight="1">
      <c r="A1544" s="1"/>
      <c r="B1544" s="366"/>
      <c r="C1544" s="2"/>
      <c r="D1544" s="2"/>
      <c r="E1544"/>
      <c r="F1544"/>
      <c r="G1544" s="242"/>
      <c r="H1544" s="242"/>
      <c r="I1544"/>
      <c r="J1544"/>
      <c r="K1544"/>
      <c r="L1544"/>
      <c r="M1544"/>
    </row>
    <row r="1545" spans="1:13" ht="15" customHeight="1">
      <c r="A1545" s="1"/>
      <c r="B1545" s="366"/>
      <c r="C1545" s="2"/>
      <c r="D1545" s="2"/>
      <c r="E1545"/>
      <c r="F1545"/>
      <c r="G1545" s="242"/>
      <c r="H1545" s="242"/>
      <c r="I1545"/>
      <c r="J1545"/>
      <c r="K1545"/>
      <c r="L1545"/>
      <c r="M1545"/>
    </row>
    <row r="1546" spans="1:13" ht="15" customHeight="1">
      <c r="A1546" s="1"/>
      <c r="B1546" s="366"/>
      <c r="C1546" s="2"/>
      <c r="D1546" s="2"/>
      <c r="E1546"/>
      <c r="F1546"/>
      <c r="G1546" s="242"/>
      <c r="H1546" s="242"/>
      <c r="I1546"/>
      <c r="J1546"/>
      <c r="K1546"/>
      <c r="L1546"/>
      <c r="M1546"/>
    </row>
    <row r="1547" spans="1:13" ht="15" customHeight="1">
      <c r="A1547" s="1"/>
      <c r="B1547" s="366"/>
      <c r="C1547" s="2"/>
      <c r="D1547" s="2"/>
      <c r="E1547"/>
      <c r="F1547"/>
      <c r="G1547" s="242"/>
      <c r="H1547" s="242"/>
      <c r="I1547"/>
      <c r="J1547"/>
      <c r="K1547"/>
      <c r="L1547"/>
      <c r="M1547"/>
    </row>
    <row r="1548" spans="1:13" ht="15" customHeight="1">
      <c r="A1548" s="1"/>
      <c r="B1548" s="366"/>
      <c r="C1548" s="2"/>
      <c r="D1548" s="2"/>
      <c r="E1548"/>
      <c r="F1548"/>
      <c r="G1548" s="242"/>
      <c r="H1548" s="242"/>
      <c r="I1548"/>
      <c r="J1548"/>
      <c r="K1548"/>
      <c r="L1548"/>
      <c r="M1548"/>
    </row>
    <row r="1549" spans="1:13" ht="15" customHeight="1">
      <c r="A1549" s="1"/>
      <c r="B1549" s="366"/>
      <c r="C1549" s="2"/>
      <c r="D1549" s="2"/>
      <c r="E1549"/>
      <c r="F1549"/>
      <c r="G1549" s="242"/>
      <c r="H1549" s="242"/>
      <c r="I1549"/>
      <c r="J1549"/>
      <c r="K1549"/>
      <c r="L1549"/>
      <c r="M1549"/>
    </row>
    <row r="1550" spans="1:13" ht="15" customHeight="1">
      <c r="A1550" s="1"/>
      <c r="B1550" s="366"/>
      <c r="C1550" s="2"/>
      <c r="D1550" s="2"/>
      <c r="E1550"/>
      <c r="F1550"/>
      <c r="G1550" s="242"/>
      <c r="H1550" s="242"/>
      <c r="I1550"/>
      <c r="J1550"/>
      <c r="K1550"/>
      <c r="L1550"/>
      <c r="M1550"/>
    </row>
    <row r="1551" spans="1:13" ht="15" customHeight="1">
      <c r="A1551" s="1"/>
      <c r="B1551" s="366"/>
      <c r="C1551" s="2"/>
      <c r="D1551" s="2"/>
      <c r="E1551"/>
      <c r="F1551"/>
      <c r="G1551" s="242"/>
      <c r="H1551" s="242"/>
      <c r="I1551"/>
      <c r="J1551"/>
      <c r="K1551"/>
      <c r="L1551"/>
      <c r="M1551"/>
    </row>
    <row r="1552" spans="1:13" ht="15" customHeight="1">
      <c r="A1552" s="1"/>
      <c r="B1552" s="366"/>
      <c r="C1552" s="2"/>
      <c r="D1552" s="2"/>
      <c r="E1552"/>
      <c r="F1552"/>
      <c r="G1552" s="242"/>
      <c r="H1552" s="242"/>
      <c r="I1552"/>
      <c r="J1552"/>
      <c r="K1552"/>
      <c r="L1552"/>
      <c r="M1552"/>
    </row>
    <row r="1553" spans="1:13" ht="15" customHeight="1">
      <c r="A1553" s="1"/>
      <c r="B1553" s="366"/>
      <c r="C1553" s="2"/>
      <c r="D1553" s="2"/>
      <c r="E1553"/>
      <c r="F1553"/>
      <c r="G1553" s="242"/>
      <c r="H1553" s="242"/>
      <c r="I1553"/>
      <c r="J1553"/>
      <c r="K1553"/>
      <c r="L1553"/>
      <c r="M1553"/>
    </row>
    <row r="1554" spans="1:13" ht="15" customHeight="1">
      <c r="A1554" s="1"/>
      <c r="B1554" s="366"/>
      <c r="C1554" s="2"/>
      <c r="D1554" s="2"/>
      <c r="E1554"/>
      <c r="F1554"/>
      <c r="G1554" s="242"/>
      <c r="H1554" s="242"/>
      <c r="I1554"/>
      <c r="J1554"/>
      <c r="K1554"/>
      <c r="L1554"/>
      <c r="M1554"/>
    </row>
    <row r="1555" spans="1:13" ht="15" customHeight="1">
      <c r="A1555" s="1"/>
      <c r="B1555" s="366"/>
      <c r="C1555" s="2"/>
      <c r="D1555" s="2"/>
      <c r="E1555"/>
      <c r="F1555"/>
      <c r="G1555" s="242"/>
      <c r="H1555" s="242"/>
      <c r="I1555"/>
      <c r="J1555"/>
      <c r="K1555"/>
      <c r="L1555"/>
      <c r="M1555"/>
    </row>
    <row r="1556" spans="1:13" ht="15" customHeight="1">
      <c r="A1556" s="1"/>
      <c r="B1556" s="366"/>
      <c r="C1556" s="2"/>
      <c r="D1556" s="2"/>
      <c r="E1556"/>
      <c r="F1556"/>
      <c r="G1556" s="242"/>
      <c r="H1556" s="242"/>
      <c r="I1556"/>
      <c r="J1556"/>
      <c r="K1556"/>
      <c r="L1556"/>
      <c r="M1556"/>
    </row>
    <row r="1557" spans="1:13" ht="15" customHeight="1">
      <c r="A1557" s="1"/>
      <c r="B1557" s="366"/>
      <c r="C1557" s="2"/>
      <c r="D1557" s="2"/>
      <c r="E1557"/>
      <c r="F1557"/>
      <c r="G1557" s="242"/>
      <c r="H1557" s="242"/>
      <c r="I1557"/>
      <c r="J1557"/>
      <c r="K1557"/>
      <c r="L1557"/>
      <c r="M1557"/>
    </row>
    <row r="1558" spans="1:13" ht="15" customHeight="1">
      <c r="A1558" s="1"/>
      <c r="B1558" s="366"/>
      <c r="C1558" s="2"/>
      <c r="D1558" s="2"/>
      <c r="E1558"/>
      <c r="F1558"/>
      <c r="G1558" s="242"/>
      <c r="H1558" s="242"/>
      <c r="I1558"/>
      <c r="J1558"/>
      <c r="K1558"/>
      <c r="L1558"/>
      <c r="M1558"/>
    </row>
    <row r="1559" spans="1:13" ht="15" customHeight="1">
      <c r="A1559" s="1"/>
      <c r="B1559" s="366"/>
      <c r="C1559" s="2"/>
      <c r="D1559" s="2"/>
      <c r="E1559"/>
      <c r="F1559"/>
      <c r="G1559" s="242"/>
      <c r="H1559" s="242"/>
      <c r="I1559"/>
      <c r="J1559"/>
      <c r="K1559"/>
      <c r="L1559"/>
      <c r="M1559"/>
    </row>
    <row r="1560" spans="1:13" ht="15" customHeight="1">
      <c r="A1560" s="1"/>
      <c r="B1560" s="366"/>
      <c r="C1560" s="2"/>
      <c r="D1560" s="2"/>
      <c r="E1560"/>
      <c r="F1560"/>
      <c r="G1560" s="242"/>
      <c r="H1560" s="242"/>
      <c r="I1560"/>
      <c r="J1560"/>
      <c r="K1560"/>
      <c r="L1560"/>
      <c r="M1560"/>
    </row>
    <row r="1561" spans="1:13" ht="15" customHeight="1">
      <c r="A1561" s="1"/>
      <c r="B1561" s="366"/>
      <c r="C1561" s="2"/>
      <c r="D1561" s="2"/>
      <c r="E1561"/>
      <c r="F1561"/>
      <c r="G1561" s="242"/>
      <c r="H1561" s="242"/>
      <c r="I1561"/>
      <c r="J1561"/>
      <c r="K1561"/>
      <c r="L1561"/>
      <c r="M1561"/>
    </row>
    <row r="1562" spans="1:13" ht="15" customHeight="1">
      <c r="A1562" s="1"/>
      <c r="B1562" s="366"/>
      <c r="C1562" s="2"/>
      <c r="D1562" s="2"/>
      <c r="E1562"/>
      <c r="F1562"/>
      <c r="G1562" s="242"/>
      <c r="H1562" s="242"/>
      <c r="I1562"/>
      <c r="J1562"/>
      <c r="K1562"/>
      <c r="L1562"/>
      <c r="M1562"/>
    </row>
    <row r="1563" spans="1:13" ht="15" customHeight="1">
      <c r="A1563" s="1"/>
      <c r="B1563" s="366"/>
      <c r="C1563" s="2"/>
      <c r="D1563" s="2"/>
      <c r="E1563"/>
      <c r="F1563"/>
      <c r="G1563" s="242"/>
      <c r="H1563" s="242"/>
      <c r="I1563"/>
      <c r="J1563"/>
      <c r="K1563"/>
      <c r="L1563"/>
      <c r="M1563"/>
    </row>
    <row r="1564" spans="1:13" ht="15" customHeight="1">
      <c r="A1564" s="1"/>
      <c r="B1564" s="366"/>
      <c r="C1564" s="2"/>
      <c r="D1564" s="2"/>
      <c r="E1564"/>
      <c r="F1564"/>
      <c r="G1564" s="242"/>
      <c r="H1564" s="242"/>
      <c r="I1564"/>
      <c r="J1564"/>
      <c r="K1564"/>
      <c r="L1564"/>
      <c r="M1564"/>
    </row>
    <row r="1565" spans="1:13" ht="15" customHeight="1">
      <c r="A1565" s="1"/>
      <c r="B1565" s="366"/>
      <c r="C1565" s="2"/>
      <c r="D1565" s="2"/>
      <c r="E1565"/>
      <c r="F1565"/>
      <c r="G1565" s="242"/>
      <c r="H1565" s="242"/>
      <c r="I1565"/>
      <c r="J1565"/>
      <c r="K1565"/>
      <c r="L1565"/>
      <c r="M1565"/>
    </row>
    <row r="1566" spans="1:13" ht="15" customHeight="1">
      <c r="A1566" s="1"/>
      <c r="B1566" s="366"/>
      <c r="C1566" s="2"/>
      <c r="D1566" s="2"/>
      <c r="E1566"/>
      <c r="F1566"/>
      <c r="G1566" s="242"/>
      <c r="H1566" s="242"/>
      <c r="I1566"/>
      <c r="J1566"/>
      <c r="K1566"/>
      <c r="L1566"/>
      <c r="M1566"/>
    </row>
    <row r="1567" spans="1:13" ht="15" customHeight="1">
      <c r="A1567" s="1"/>
      <c r="B1567" s="366"/>
      <c r="C1567" s="2"/>
      <c r="D1567" s="2"/>
      <c r="E1567"/>
      <c r="F1567"/>
      <c r="G1567" s="242"/>
      <c r="H1567" s="242"/>
      <c r="I1567"/>
      <c r="J1567"/>
      <c r="K1567"/>
      <c r="L1567"/>
      <c r="M1567"/>
    </row>
    <row r="1568" spans="1:13" ht="15" customHeight="1">
      <c r="A1568" s="1"/>
      <c r="B1568" s="366"/>
      <c r="C1568" s="2"/>
      <c r="D1568" s="2"/>
      <c r="E1568"/>
      <c r="F1568"/>
      <c r="G1568" s="242"/>
      <c r="H1568" s="242"/>
      <c r="I1568"/>
      <c r="J1568"/>
      <c r="K1568"/>
      <c r="L1568"/>
      <c r="M1568"/>
    </row>
    <row r="1569" spans="1:13" ht="15" customHeight="1">
      <c r="A1569" s="1"/>
      <c r="B1569" s="366"/>
      <c r="C1569" s="2"/>
      <c r="D1569" s="2"/>
      <c r="E1569"/>
      <c r="F1569"/>
      <c r="G1569" s="242"/>
      <c r="H1569" s="242"/>
      <c r="I1569"/>
      <c r="J1569"/>
      <c r="K1569"/>
      <c r="L1569"/>
      <c r="M1569"/>
    </row>
    <row r="1570" spans="1:13" ht="15" customHeight="1">
      <c r="A1570" s="1"/>
      <c r="B1570" s="366"/>
      <c r="C1570" s="2"/>
      <c r="D1570" s="2"/>
      <c r="E1570"/>
      <c r="F1570"/>
      <c r="G1570" s="242"/>
      <c r="H1570" s="242"/>
      <c r="I1570"/>
      <c r="J1570"/>
      <c r="K1570"/>
      <c r="L1570"/>
      <c r="M1570"/>
    </row>
    <row r="1571" spans="1:13" ht="15" customHeight="1">
      <c r="A1571" s="1"/>
      <c r="B1571" s="366"/>
      <c r="C1571" s="2"/>
      <c r="D1571" s="2"/>
      <c r="E1571"/>
      <c r="F1571"/>
      <c r="G1571" s="242"/>
      <c r="H1571" s="242"/>
      <c r="I1571"/>
      <c r="J1571"/>
      <c r="K1571"/>
      <c r="L1571"/>
      <c r="M1571"/>
    </row>
    <row r="1572" spans="1:13" ht="15" customHeight="1">
      <c r="A1572" s="1"/>
      <c r="B1572" s="366"/>
      <c r="C1572" s="2"/>
      <c r="D1572" s="2"/>
      <c r="E1572"/>
      <c r="F1572"/>
      <c r="G1572" s="242"/>
      <c r="H1572" s="242"/>
      <c r="I1572"/>
      <c r="J1572"/>
      <c r="K1572"/>
      <c r="L1572"/>
      <c r="M1572"/>
    </row>
    <row r="1573" spans="1:13" ht="15" customHeight="1">
      <c r="A1573" s="1"/>
      <c r="B1573" s="366"/>
      <c r="C1573" s="2"/>
      <c r="D1573" s="2"/>
      <c r="E1573"/>
      <c r="F1573"/>
      <c r="G1573" s="242"/>
      <c r="H1573" s="242"/>
      <c r="I1573"/>
      <c r="J1573"/>
      <c r="K1573"/>
      <c r="L1573"/>
      <c r="M1573"/>
    </row>
    <row r="1574" spans="1:13" ht="15" customHeight="1">
      <c r="A1574" s="1"/>
      <c r="B1574" s="366"/>
      <c r="C1574" s="2"/>
      <c r="D1574" s="2"/>
      <c r="E1574"/>
      <c r="F1574"/>
      <c r="G1574" s="242"/>
      <c r="H1574" s="242"/>
      <c r="I1574"/>
      <c r="J1574"/>
      <c r="K1574"/>
      <c r="L1574"/>
      <c r="M1574"/>
    </row>
    <row r="1575" spans="1:13" ht="15" customHeight="1">
      <c r="A1575" s="1"/>
      <c r="B1575" s="366"/>
      <c r="C1575" s="2"/>
      <c r="D1575" s="2"/>
      <c r="E1575"/>
      <c r="F1575"/>
      <c r="G1575" s="242"/>
      <c r="H1575" s="242"/>
      <c r="I1575"/>
      <c r="J1575"/>
      <c r="K1575"/>
      <c r="L1575"/>
      <c r="M1575"/>
    </row>
    <row r="1576" spans="1:13" ht="15" customHeight="1">
      <c r="A1576" s="1"/>
      <c r="B1576" s="366"/>
      <c r="C1576" s="2"/>
      <c r="D1576" s="2"/>
      <c r="E1576"/>
      <c r="F1576"/>
      <c r="G1576" s="242"/>
      <c r="H1576" s="242"/>
      <c r="I1576"/>
      <c r="J1576"/>
      <c r="K1576"/>
      <c r="L1576"/>
      <c r="M1576"/>
    </row>
    <row r="1577" spans="1:13" ht="15" customHeight="1">
      <c r="A1577" s="1"/>
      <c r="B1577" s="366"/>
      <c r="C1577" s="2"/>
      <c r="D1577" s="2"/>
      <c r="E1577"/>
      <c r="F1577"/>
      <c r="G1577" s="242"/>
      <c r="H1577" s="242"/>
      <c r="I1577"/>
      <c r="J1577"/>
      <c r="K1577"/>
      <c r="L1577"/>
      <c r="M1577"/>
    </row>
    <row r="1578" spans="1:13" ht="15" customHeight="1">
      <c r="A1578" s="1"/>
      <c r="B1578" s="366"/>
      <c r="C1578" s="2"/>
      <c r="D1578" s="2"/>
      <c r="E1578"/>
      <c r="F1578"/>
      <c r="G1578" s="242"/>
      <c r="H1578" s="242"/>
      <c r="I1578"/>
      <c r="J1578"/>
      <c r="K1578"/>
      <c r="L1578"/>
      <c r="M1578"/>
    </row>
    <row r="1579" spans="1:13" ht="15" customHeight="1">
      <c r="A1579" s="1"/>
      <c r="B1579" s="366"/>
      <c r="C1579" s="2"/>
      <c r="D1579" s="2"/>
      <c r="E1579"/>
      <c r="F1579"/>
      <c r="G1579" s="242"/>
      <c r="H1579" s="242"/>
      <c r="I1579"/>
      <c r="J1579"/>
      <c r="K1579"/>
      <c r="L1579"/>
      <c r="M1579"/>
    </row>
    <row r="1580" spans="1:13" ht="15" customHeight="1">
      <c r="A1580" s="1"/>
      <c r="B1580" s="366"/>
      <c r="C1580" s="2"/>
      <c r="D1580" s="2"/>
      <c r="E1580"/>
      <c r="F1580"/>
      <c r="G1580" s="242"/>
      <c r="H1580" s="242"/>
      <c r="I1580"/>
      <c r="J1580"/>
      <c r="K1580"/>
      <c r="L1580"/>
      <c r="M1580"/>
    </row>
    <row r="1581" spans="1:13" ht="15" customHeight="1">
      <c r="A1581" s="1"/>
      <c r="B1581" s="366"/>
      <c r="C1581" s="2"/>
      <c r="D1581" s="2"/>
      <c r="E1581"/>
      <c r="F1581"/>
      <c r="G1581" s="242"/>
      <c r="H1581" s="242"/>
      <c r="I1581"/>
      <c r="J1581"/>
      <c r="K1581"/>
      <c r="L1581"/>
      <c r="M1581"/>
    </row>
  </sheetData>
  <mergeCells count="11">
    <mergeCell ref="G1:U1"/>
    <mergeCell ref="A1:F1"/>
    <mergeCell ref="A2:F2"/>
    <mergeCell ref="A3:F3"/>
    <mergeCell ref="A4:F4"/>
    <mergeCell ref="C141:E141"/>
    <mergeCell ref="C176:E176"/>
    <mergeCell ref="G5:M5"/>
    <mergeCell ref="C52:E52"/>
    <mergeCell ref="C73:E73"/>
    <mergeCell ref="C114:E114"/>
  </mergeCells>
  <phoneticPr fontId="0" type="noConversion"/>
  <pageMargins left="0.19685039370078741" right="0.19685039370078741" top="0.39370078740157483" bottom="0.59055118110236227" header="0.19685039370078741" footer="0.19685039370078741"/>
  <pageSetup paperSize="9" orientation="portrait" verticalDpi="300" r:id="rId1"/>
  <headerFooter alignWithMargins="0">
    <oddFooter>&amp;L&amp;8[&amp;Z&amp;F]&amp;A
Printed at &amp;T on &amp;D&amp;R&amp;8Page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G40"/>
  <sheetViews>
    <sheetView workbookViewId="0"/>
  </sheetViews>
  <sheetFormatPr defaultColWidth="8.85546875" defaultRowHeight="12.75"/>
  <cols>
    <col min="1" max="1" width="10.42578125" style="503" customWidth="1"/>
    <col min="2" max="2" width="17.85546875" style="503" customWidth="1"/>
    <col min="3" max="3" width="21.42578125" style="503" customWidth="1"/>
    <col min="4" max="4" width="15.5703125" style="503" customWidth="1"/>
    <col min="5" max="5" width="23.7109375" style="503" customWidth="1"/>
    <col min="6" max="6" width="32.85546875" style="503" bestFit="1" customWidth="1"/>
    <col min="7" max="7" width="34.85546875" style="503" customWidth="1"/>
    <col min="8" max="16384" width="8.85546875" style="503"/>
  </cols>
  <sheetData>
    <row r="1" spans="1:7" ht="20.25">
      <c r="A1" s="619" t="s">
        <v>1047</v>
      </c>
      <c r="B1" s="620"/>
      <c r="C1" s="620"/>
      <c r="D1" s="620"/>
      <c r="E1" s="620"/>
      <c r="F1" s="620"/>
      <c r="G1" s="620"/>
    </row>
    <row r="2" spans="1:7" s="581" customFormat="1">
      <c r="A2" s="582" t="s">
        <v>642</v>
      </c>
      <c r="B2" s="582"/>
      <c r="C2" s="582"/>
      <c r="D2" s="582"/>
      <c r="E2" s="582"/>
      <c r="F2" s="582"/>
      <c r="G2" s="582"/>
    </row>
    <row r="3" spans="1:7" ht="18">
      <c r="A3" s="583" t="s">
        <v>999</v>
      </c>
      <c r="B3" s="583"/>
      <c r="C3" s="583"/>
      <c r="D3" s="583"/>
      <c r="E3" s="583"/>
      <c r="F3" s="583"/>
      <c r="G3" s="583"/>
    </row>
    <row r="4" spans="1:7" s="581" customFormat="1">
      <c r="A4" s="582" t="s">
        <v>643</v>
      </c>
      <c r="B4" s="582"/>
      <c r="C4" s="582"/>
      <c r="D4" s="582"/>
      <c r="E4" s="582"/>
      <c r="F4" s="582"/>
      <c r="G4" s="582"/>
    </row>
    <row r="5" spans="1:7" s="581" customFormat="1">
      <c r="A5" s="774" t="str">
        <f>SUMMARY!A4</f>
        <v>PUMPING STATION TYPE XX, OVERFLOW STORAGE, PRESSURE MAIN, GRAVITY SEWER, VACUUM SEWER &amp; VACUUM PUMP STATION</v>
      </c>
      <c r="B5" s="774"/>
      <c r="C5" s="774"/>
      <c r="D5" s="774"/>
      <c r="E5" s="774"/>
      <c r="F5" s="774"/>
      <c r="G5" s="774"/>
    </row>
    <row r="7" spans="1:7" ht="25.5">
      <c r="A7" s="10" t="s">
        <v>1002</v>
      </c>
      <c r="B7" s="580" t="s">
        <v>1001</v>
      </c>
      <c r="C7" s="11" t="s">
        <v>1000</v>
      </c>
      <c r="D7" s="12" t="s">
        <v>327</v>
      </c>
      <c r="E7" s="13" t="s">
        <v>754</v>
      </c>
      <c r="F7" s="14" t="s">
        <v>755</v>
      </c>
      <c r="G7" s="14" t="s">
        <v>756</v>
      </c>
    </row>
    <row r="8" spans="1:7" s="578" customFormat="1" ht="18">
      <c r="A8" s="775"/>
      <c r="B8" s="776"/>
      <c r="C8" s="776"/>
      <c r="D8" s="776"/>
      <c r="E8" s="776"/>
      <c r="F8" s="776"/>
      <c r="G8" s="777"/>
    </row>
    <row r="9" spans="1:7" s="578" customFormat="1" ht="18">
      <c r="A9" s="579">
        <v>8</v>
      </c>
      <c r="B9" s="778" t="s">
        <v>999</v>
      </c>
      <c r="C9" s="779"/>
      <c r="D9" s="779"/>
      <c r="E9" s="779"/>
      <c r="F9" s="779"/>
      <c r="G9" s="780"/>
    </row>
    <row r="10" spans="1:7" s="578" customFormat="1" ht="18">
      <c r="A10" s="775"/>
      <c r="B10" s="776"/>
      <c r="C10" s="776"/>
      <c r="D10" s="776"/>
      <c r="E10" s="776"/>
      <c r="F10" s="776"/>
      <c r="G10" s="777"/>
    </row>
    <row r="11" spans="1:7" s="333" customFormat="1" ht="15.75">
      <c r="A11" s="577" t="s">
        <v>1006</v>
      </c>
      <c r="B11" s="769" t="s">
        <v>998</v>
      </c>
      <c r="C11" s="770"/>
      <c r="D11" s="770"/>
      <c r="E11" s="770"/>
      <c r="F11" s="770"/>
      <c r="G11" s="770"/>
    </row>
    <row r="12" spans="1:7">
      <c r="A12" s="574" t="s">
        <v>1010</v>
      </c>
      <c r="B12" s="576"/>
      <c r="C12" s="575"/>
      <c r="D12" s="575"/>
      <c r="E12" s="575"/>
      <c r="F12" s="575"/>
      <c r="G12" s="571">
        <f>E12*F12</f>
        <v>0</v>
      </c>
    </row>
    <row r="13" spans="1:7">
      <c r="A13" s="574" t="s">
        <v>1011</v>
      </c>
      <c r="B13" s="576"/>
      <c r="C13" s="575"/>
      <c r="D13" s="575"/>
      <c r="E13" s="575"/>
      <c r="F13" s="575"/>
      <c r="G13" s="571">
        <f>E13*F13</f>
        <v>0</v>
      </c>
    </row>
    <row r="14" spans="1:7">
      <c r="A14" s="574" t="s">
        <v>1118</v>
      </c>
      <c r="B14" s="576"/>
      <c r="C14" s="575"/>
      <c r="D14" s="575"/>
      <c r="E14" s="575"/>
      <c r="F14" s="575"/>
      <c r="G14" s="571">
        <f>E13*F13</f>
        <v>0</v>
      </c>
    </row>
    <row r="15" spans="1:7">
      <c r="A15" s="574" t="s">
        <v>1119</v>
      </c>
      <c r="B15" s="576"/>
      <c r="C15" s="575"/>
      <c r="D15" s="575"/>
      <c r="E15" s="575"/>
      <c r="F15" s="575"/>
      <c r="G15" s="571">
        <f>E15*F15</f>
        <v>0</v>
      </c>
    </row>
    <row r="16" spans="1:7" ht="44.25" customHeight="1">
      <c r="A16" s="570" t="s">
        <v>1006</v>
      </c>
      <c r="B16" s="771" t="str">
        <f>B11</f>
        <v>PRELIMS AND COMMISSIONING</v>
      </c>
      <c r="C16" s="772"/>
      <c r="D16" s="772"/>
      <c r="E16" s="773"/>
      <c r="F16" s="569" t="s">
        <v>242</v>
      </c>
      <c r="G16" s="568">
        <f>SUM(G12:G15)</f>
        <v>0</v>
      </c>
    </row>
    <row r="19" spans="1:7" s="333" customFormat="1" ht="15.75">
      <c r="A19" s="577" t="s">
        <v>1007</v>
      </c>
      <c r="B19" s="769" t="s">
        <v>711</v>
      </c>
      <c r="C19" s="770"/>
      <c r="D19" s="770"/>
      <c r="E19" s="770"/>
      <c r="F19" s="770"/>
      <c r="G19" s="770"/>
    </row>
    <row r="20" spans="1:7">
      <c r="A20" s="574" t="s">
        <v>1012</v>
      </c>
      <c r="B20" s="576"/>
      <c r="C20" s="575"/>
      <c r="D20" s="575"/>
      <c r="E20" s="575"/>
      <c r="F20" s="575"/>
      <c r="G20" s="571">
        <f>E20*F20</f>
        <v>0</v>
      </c>
    </row>
    <row r="21" spans="1:7">
      <c r="A21" s="574" t="s">
        <v>1013</v>
      </c>
      <c r="B21" s="576"/>
      <c r="C21" s="575"/>
      <c r="D21" s="575"/>
      <c r="E21" s="575"/>
      <c r="F21" s="575"/>
      <c r="G21" s="571">
        <f>E21*F21</f>
        <v>0</v>
      </c>
    </row>
    <row r="22" spans="1:7">
      <c r="A22" s="574" t="s">
        <v>1120</v>
      </c>
      <c r="B22" s="573"/>
      <c r="C22" s="572"/>
      <c r="D22" s="572"/>
      <c r="E22" s="572"/>
      <c r="F22" s="572"/>
      <c r="G22" s="571">
        <f>E22*F22</f>
        <v>0</v>
      </c>
    </row>
    <row r="23" spans="1:7">
      <c r="A23" s="574" t="s">
        <v>1121</v>
      </c>
      <c r="B23" s="573"/>
      <c r="C23" s="572"/>
      <c r="D23" s="572"/>
      <c r="E23" s="572"/>
      <c r="F23" s="572"/>
      <c r="G23" s="571">
        <f>E23*F23</f>
        <v>0</v>
      </c>
    </row>
    <row r="24" spans="1:7" ht="39.75" customHeight="1">
      <c r="A24" s="570" t="s">
        <v>1007</v>
      </c>
      <c r="B24" s="771" t="str">
        <f>B19</f>
        <v>PROVISIONAL SUMS AND QUANTITIES</v>
      </c>
      <c r="C24" s="772"/>
      <c r="D24" s="772"/>
      <c r="E24" s="773"/>
      <c r="F24" s="569" t="s">
        <v>242</v>
      </c>
      <c r="G24" s="568">
        <f>SUM(G20:G23)</f>
        <v>0</v>
      </c>
    </row>
    <row r="27" spans="1:7" s="333" customFormat="1" ht="15.75">
      <c r="A27" s="577" t="s">
        <v>1008</v>
      </c>
      <c r="B27" s="769" t="s">
        <v>709</v>
      </c>
      <c r="C27" s="770"/>
      <c r="D27" s="770"/>
      <c r="E27" s="770"/>
      <c r="F27" s="770"/>
      <c r="G27" s="770"/>
    </row>
    <row r="28" spans="1:7">
      <c r="A28" s="574" t="s">
        <v>1014</v>
      </c>
      <c r="B28" s="576"/>
      <c r="C28" s="575"/>
      <c r="D28" s="575"/>
      <c r="E28" s="575"/>
      <c r="F28" s="575"/>
      <c r="G28" s="571">
        <f>E28*F28</f>
        <v>0</v>
      </c>
    </row>
    <row r="29" spans="1:7">
      <c r="A29" s="574" t="s">
        <v>1015</v>
      </c>
      <c r="B29" s="576"/>
      <c r="C29" s="575"/>
      <c r="D29" s="575"/>
      <c r="E29" s="575"/>
      <c r="F29" s="575"/>
      <c r="G29" s="571">
        <f>E29*F29</f>
        <v>0</v>
      </c>
    </row>
    <row r="30" spans="1:7">
      <c r="A30" s="574" t="s">
        <v>1122</v>
      </c>
      <c r="B30" s="573"/>
      <c r="C30" s="572"/>
      <c r="D30" s="572"/>
      <c r="E30" s="572"/>
      <c r="F30" s="572"/>
      <c r="G30" s="571">
        <f>E30*F30</f>
        <v>0</v>
      </c>
    </row>
    <row r="31" spans="1:7">
      <c r="A31" s="574" t="s">
        <v>1123</v>
      </c>
      <c r="B31" s="573"/>
      <c r="C31" s="572"/>
      <c r="D31" s="572"/>
      <c r="E31" s="572"/>
      <c r="F31" s="572"/>
      <c r="G31" s="571">
        <f>E31*F31</f>
        <v>0</v>
      </c>
    </row>
    <row r="32" spans="1:7" ht="39.75" customHeight="1">
      <c r="A32" s="570" t="s">
        <v>1008</v>
      </c>
      <c r="B32" s="771" t="str">
        <f>B27</f>
        <v>MAIN WORKS</v>
      </c>
      <c r="C32" s="772"/>
      <c r="D32" s="772"/>
      <c r="E32" s="773"/>
      <c r="F32" s="569" t="s">
        <v>242</v>
      </c>
      <c r="G32" s="568">
        <f>SUM(G28:G31)</f>
        <v>0</v>
      </c>
    </row>
    <row r="35" spans="1:7" s="333" customFormat="1" ht="15.75">
      <c r="A35" s="577" t="s">
        <v>1009</v>
      </c>
      <c r="B35" s="769" t="s">
        <v>997</v>
      </c>
      <c r="C35" s="770"/>
      <c r="D35" s="770"/>
      <c r="E35" s="770"/>
      <c r="F35" s="770"/>
      <c r="G35" s="770"/>
    </row>
    <row r="36" spans="1:7">
      <c r="A36" s="574" t="s">
        <v>1016</v>
      </c>
      <c r="B36" s="576"/>
      <c r="C36" s="575"/>
      <c r="D36" s="575"/>
      <c r="E36" s="575"/>
      <c r="F36" s="575"/>
      <c r="G36" s="571">
        <f>E36*F36</f>
        <v>0</v>
      </c>
    </row>
    <row r="37" spans="1:7">
      <c r="A37" s="574" t="s">
        <v>1017</v>
      </c>
      <c r="B37" s="576"/>
      <c r="C37" s="575"/>
      <c r="D37" s="575"/>
      <c r="E37" s="575"/>
      <c r="F37" s="575"/>
      <c r="G37" s="571">
        <f>E37*F37</f>
        <v>0</v>
      </c>
    </row>
    <row r="38" spans="1:7">
      <c r="A38" s="574" t="s">
        <v>1124</v>
      </c>
      <c r="B38" s="573"/>
      <c r="C38" s="572"/>
      <c r="D38" s="572"/>
      <c r="E38" s="572"/>
      <c r="F38" s="572"/>
      <c r="G38" s="571">
        <f>E38*F38</f>
        <v>0</v>
      </c>
    </row>
    <row r="39" spans="1:7">
      <c r="A39" s="574" t="s">
        <v>1125</v>
      </c>
      <c r="B39" s="573"/>
      <c r="C39" s="572"/>
      <c r="D39" s="572"/>
      <c r="E39" s="572"/>
      <c r="F39" s="572"/>
      <c r="G39" s="571">
        <f>E39*F39</f>
        <v>0</v>
      </c>
    </row>
    <row r="40" spans="1:7" ht="39.75" customHeight="1">
      <c r="A40" s="570" t="s">
        <v>1009</v>
      </c>
      <c r="B40" s="771" t="str">
        <f>B35</f>
        <v>MISCELLANEOUS - OTHER</v>
      </c>
      <c r="C40" s="772"/>
      <c r="D40" s="772"/>
      <c r="E40" s="773"/>
      <c r="F40" s="569" t="s">
        <v>242</v>
      </c>
      <c r="G40" s="568">
        <f>SUM(G36:G39)</f>
        <v>0</v>
      </c>
    </row>
  </sheetData>
  <mergeCells count="12">
    <mergeCell ref="A5:G5"/>
    <mergeCell ref="A8:G8"/>
    <mergeCell ref="B9:G9"/>
    <mergeCell ref="A10:G10"/>
    <mergeCell ref="B11:G11"/>
    <mergeCell ref="B35:G35"/>
    <mergeCell ref="B40:E40"/>
    <mergeCell ref="B16:E16"/>
    <mergeCell ref="B19:G19"/>
    <mergeCell ref="B24:E24"/>
    <mergeCell ref="B27:G27"/>
    <mergeCell ref="B32:E32"/>
  </mergeCells>
  <pageMargins left="0.70866141732283472" right="0.70866141732283472" top="0.74803149606299213" bottom="0.74803149606299213" header="0.31496062992125984" footer="0.31496062992125984"/>
  <pageSetup paperSize="9" scale="20" fitToHeight="9" orientation="portrait" r:id="rId1"/>
  <headerFooter>
    <oddFooter>&amp;LDate, Rev.00&amp;CBid Invitation No.700000XXXX
Additions to the Schedule of Prices&amp;RPage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V227"/>
  <sheetViews>
    <sheetView workbookViewId="0">
      <selection sqref="A1:E1"/>
    </sheetView>
  </sheetViews>
  <sheetFormatPr defaultRowHeight="12.75"/>
  <cols>
    <col min="1" max="1" width="6.5703125" style="504" customWidth="1"/>
    <col min="2" max="2" width="27" style="505" customWidth="1"/>
    <col min="3" max="3" width="13.85546875" style="504" customWidth="1"/>
    <col min="4" max="4" width="35" style="504" customWidth="1"/>
    <col min="5" max="5" width="56.7109375" style="504" customWidth="1"/>
    <col min="6" max="6" width="9.140625" style="504" customWidth="1"/>
    <col min="7" max="256" width="9.140625" style="504"/>
    <col min="257" max="257" width="6.5703125" style="503" customWidth="1"/>
    <col min="258" max="258" width="27" style="503" customWidth="1"/>
    <col min="259" max="259" width="13.85546875" style="503" customWidth="1"/>
    <col min="260" max="260" width="35" style="503" customWidth="1"/>
    <col min="261" max="261" width="56.7109375" style="503" customWidth="1"/>
    <col min="262" max="262" width="9.140625" style="503" customWidth="1"/>
    <col min="263" max="512" width="9.140625" style="503"/>
    <col min="513" max="513" width="6.5703125" style="503" customWidth="1"/>
    <col min="514" max="514" width="27" style="503" customWidth="1"/>
    <col min="515" max="515" width="13.85546875" style="503" customWidth="1"/>
    <col min="516" max="516" width="35" style="503" customWidth="1"/>
    <col min="517" max="517" width="56.7109375" style="503" customWidth="1"/>
    <col min="518" max="518" width="9.140625" style="503" customWidth="1"/>
    <col min="519" max="768" width="9.140625" style="503"/>
    <col min="769" max="769" width="6.5703125" style="503" customWidth="1"/>
    <col min="770" max="770" width="27" style="503" customWidth="1"/>
    <col min="771" max="771" width="13.85546875" style="503" customWidth="1"/>
    <col min="772" max="772" width="35" style="503" customWidth="1"/>
    <col min="773" max="773" width="56.7109375" style="503" customWidth="1"/>
    <col min="774" max="774" width="9.140625" style="503" customWidth="1"/>
    <col min="775" max="1024" width="9.140625" style="503"/>
    <col min="1025" max="1025" width="6.5703125" style="503" customWidth="1"/>
    <col min="1026" max="1026" width="27" style="503" customWidth="1"/>
    <col min="1027" max="1027" width="13.85546875" style="503" customWidth="1"/>
    <col min="1028" max="1028" width="35" style="503" customWidth="1"/>
    <col min="1029" max="1029" width="56.7109375" style="503" customWidth="1"/>
    <col min="1030" max="1030" width="9.140625" style="503" customWidth="1"/>
    <col min="1031" max="1280" width="9.140625" style="503"/>
    <col min="1281" max="1281" width="6.5703125" style="503" customWidth="1"/>
    <col min="1282" max="1282" width="27" style="503" customWidth="1"/>
    <col min="1283" max="1283" width="13.85546875" style="503" customWidth="1"/>
    <col min="1284" max="1284" width="35" style="503" customWidth="1"/>
    <col min="1285" max="1285" width="56.7109375" style="503" customWidth="1"/>
    <col min="1286" max="1286" width="9.140625" style="503" customWidth="1"/>
    <col min="1287" max="1536" width="9.140625" style="503"/>
    <col min="1537" max="1537" width="6.5703125" style="503" customWidth="1"/>
    <col min="1538" max="1538" width="27" style="503" customWidth="1"/>
    <col min="1539" max="1539" width="13.85546875" style="503" customWidth="1"/>
    <col min="1540" max="1540" width="35" style="503" customWidth="1"/>
    <col min="1541" max="1541" width="56.7109375" style="503" customWidth="1"/>
    <col min="1542" max="1542" width="9.140625" style="503" customWidth="1"/>
    <col min="1543" max="1792" width="9.140625" style="503"/>
    <col min="1793" max="1793" width="6.5703125" style="503" customWidth="1"/>
    <col min="1794" max="1794" width="27" style="503" customWidth="1"/>
    <col min="1795" max="1795" width="13.85546875" style="503" customWidth="1"/>
    <col min="1796" max="1796" width="35" style="503" customWidth="1"/>
    <col min="1797" max="1797" width="56.7109375" style="503" customWidth="1"/>
    <col min="1798" max="1798" width="9.140625" style="503" customWidth="1"/>
    <col min="1799" max="2048" width="9.140625" style="503"/>
    <col min="2049" max="2049" width="6.5703125" style="503" customWidth="1"/>
    <col min="2050" max="2050" width="27" style="503" customWidth="1"/>
    <col min="2051" max="2051" width="13.85546875" style="503" customWidth="1"/>
    <col min="2052" max="2052" width="35" style="503" customWidth="1"/>
    <col min="2053" max="2053" width="56.7109375" style="503" customWidth="1"/>
    <col min="2054" max="2054" width="9.140625" style="503" customWidth="1"/>
    <col min="2055" max="2304" width="9.140625" style="503"/>
    <col min="2305" max="2305" width="6.5703125" style="503" customWidth="1"/>
    <col min="2306" max="2306" width="27" style="503" customWidth="1"/>
    <col min="2307" max="2307" width="13.85546875" style="503" customWidth="1"/>
    <col min="2308" max="2308" width="35" style="503" customWidth="1"/>
    <col min="2309" max="2309" width="56.7109375" style="503" customWidth="1"/>
    <col min="2310" max="2310" width="9.140625" style="503" customWidth="1"/>
    <col min="2311" max="2560" width="9.140625" style="503"/>
    <col min="2561" max="2561" width="6.5703125" style="503" customWidth="1"/>
    <col min="2562" max="2562" width="27" style="503" customWidth="1"/>
    <col min="2563" max="2563" width="13.85546875" style="503" customWidth="1"/>
    <col min="2564" max="2564" width="35" style="503" customWidth="1"/>
    <col min="2565" max="2565" width="56.7109375" style="503" customWidth="1"/>
    <col min="2566" max="2566" width="9.140625" style="503" customWidth="1"/>
    <col min="2567" max="2816" width="9.140625" style="503"/>
    <col min="2817" max="2817" width="6.5703125" style="503" customWidth="1"/>
    <col min="2818" max="2818" width="27" style="503" customWidth="1"/>
    <col min="2819" max="2819" width="13.85546875" style="503" customWidth="1"/>
    <col min="2820" max="2820" width="35" style="503" customWidth="1"/>
    <col min="2821" max="2821" width="56.7109375" style="503" customWidth="1"/>
    <col min="2822" max="2822" width="9.140625" style="503" customWidth="1"/>
    <col min="2823" max="3072" width="9.140625" style="503"/>
    <col min="3073" max="3073" width="6.5703125" style="503" customWidth="1"/>
    <col min="3074" max="3074" width="27" style="503" customWidth="1"/>
    <col min="3075" max="3075" width="13.85546875" style="503" customWidth="1"/>
    <col min="3076" max="3076" width="35" style="503" customWidth="1"/>
    <col min="3077" max="3077" width="56.7109375" style="503" customWidth="1"/>
    <col min="3078" max="3078" width="9.140625" style="503" customWidth="1"/>
    <col min="3079" max="3328" width="9.140625" style="503"/>
    <col min="3329" max="3329" width="6.5703125" style="503" customWidth="1"/>
    <col min="3330" max="3330" width="27" style="503" customWidth="1"/>
    <col min="3331" max="3331" width="13.85546875" style="503" customWidth="1"/>
    <col min="3332" max="3332" width="35" style="503" customWidth="1"/>
    <col min="3333" max="3333" width="56.7109375" style="503" customWidth="1"/>
    <col min="3334" max="3334" width="9.140625" style="503" customWidth="1"/>
    <col min="3335" max="3584" width="9.140625" style="503"/>
    <col min="3585" max="3585" width="6.5703125" style="503" customWidth="1"/>
    <col min="3586" max="3586" width="27" style="503" customWidth="1"/>
    <col min="3587" max="3587" width="13.85546875" style="503" customWidth="1"/>
    <col min="3588" max="3588" width="35" style="503" customWidth="1"/>
    <col min="3589" max="3589" width="56.7109375" style="503" customWidth="1"/>
    <col min="3590" max="3590" width="9.140625" style="503" customWidth="1"/>
    <col min="3591" max="3840" width="9.140625" style="503"/>
    <col min="3841" max="3841" width="6.5703125" style="503" customWidth="1"/>
    <col min="3842" max="3842" width="27" style="503" customWidth="1"/>
    <col min="3843" max="3843" width="13.85546875" style="503" customWidth="1"/>
    <col min="3844" max="3844" width="35" style="503" customWidth="1"/>
    <col min="3845" max="3845" width="56.7109375" style="503" customWidth="1"/>
    <col min="3846" max="3846" width="9.140625" style="503" customWidth="1"/>
    <col min="3847" max="4096" width="9.140625" style="503"/>
    <col min="4097" max="4097" width="6.5703125" style="503" customWidth="1"/>
    <col min="4098" max="4098" width="27" style="503" customWidth="1"/>
    <col min="4099" max="4099" width="13.85546875" style="503" customWidth="1"/>
    <col min="4100" max="4100" width="35" style="503" customWidth="1"/>
    <col min="4101" max="4101" width="56.7109375" style="503" customWidth="1"/>
    <col min="4102" max="4102" width="9.140625" style="503" customWidth="1"/>
    <col min="4103" max="4352" width="9.140625" style="503"/>
    <col min="4353" max="4353" width="6.5703125" style="503" customWidth="1"/>
    <col min="4354" max="4354" width="27" style="503" customWidth="1"/>
    <col min="4355" max="4355" width="13.85546875" style="503" customWidth="1"/>
    <col min="4356" max="4356" width="35" style="503" customWidth="1"/>
    <col min="4357" max="4357" width="56.7109375" style="503" customWidth="1"/>
    <col min="4358" max="4358" width="9.140625" style="503" customWidth="1"/>
    <col min="4359" max="4608" width="9.140625" style="503"/>
    <col min="4609" max="4609" width="6.5703125" style="503" customWidth="1"/>
    <col min="4610" max="4610" width="27" style="503" customWidth="1"/>
    <col min="4611" max="4611" width="13.85546875" style="503" customWidth="1"/>
    <col min="4612" max="4612" width="35" style="503" customWidth="1"/>
    <col min="4613" max="4613" width="56.7109375" style="503" customWidth="1"/>
    <col min="4614" max="4614" width="9.140625" style="503" customWidth="1"/>
    <col min="4615" max="4864" width="9.140625" style="503"/>
    <col min="4865" max="4865" width="6.5703125" style="503" customWidth="1"/>
    <col min="4866" max="4866" width="27" style="503" customWidth="1"/>
    <col min="4867" max="4867" width="13.85546875" style="503" customWidth="1"/>
    <col min="4868" max="4868" width="35" style="503" customWidth="1"/>
    <col min="4869" max="4869" width="56.7109375" style="503" customWidth="1"/>
    <col min="4870" max="4870" width="9.140625" style="503" customWidth="1"/>
    <col min="4871" max="5120" width="9.140625" style="503"/>
    <col min="5121" max="5121" width="6.5703125" style="503" customWidth="1"/>
    <col min="5122" max="5122" width="27" style="503" customWidth="1"/>
    <col min="5123" max="5123" width="13.85546875" style="503" customWidth="1"/>
    <col min="5124" max="5124" width="35" style="503" customWidth="1"/>
    <col min="5125" max="5125" width="56.7109375" style="503" customWidth="1"/>
    <col min="5126" max="5126" width="9.140625" style="503" customWidth="1"/>
    <col min="5127" max="5376" width="9.140625" style="503"/>
    <col min="5377" max="5377" width="6.5703125" style="503" customWidth="1"/>
    <col min="5378" max="5378" width="27" style="503" customWidth="1"/>
    <col min="5379" max="5379" width="13.85546875" style="503" customWidth="1"/>
    <col min="5380" max="5380" width="35" style="503" customWidth="1"/>
    <col min="5381" max="5381" width="56.7109375" style="503" customWidth="1"/>
    <col min="5382" max="5382" width="9.140625" style="503" customWidth="1"/>
    <col min="5383" max="5632" width="9.140625" style="503"/>
    <col min="5633" max="5633" width="6.5703125" style="503" customWidth="1"/>
    <col min="5634" max="5634" width="27" style="503" customWidth="1"/>
    <col min="5635" max="5635" width="13.85546875" style="503" customWidth="1"/>
    <col min="5636" max="5636" width="35" style="503" customWidth="1"/>
    <col min="5637" max="5637" width="56.7109375" style="503" customWidth="1"/>
    <col min="5638" max="5638" width="9.140625" style="503" customWidth="1"/>
    <col min="5639" max="5888" width="9.140625" style="503"/>
    <col min="5889" max="5889" width="6.5703125" style="503" customWidth="1"/>
    <col min="5890" max="5890" width="27" style="503" customWidth="1"/>
    <col min="5891" max="5891" width="13.85546875" style="503" customWidth="1"/>
    <col min="5892" max="5892" width="35" style="503" customWidth="1"/>
    <col min="5893" max="5893" width="56.7109375" style="503" customWidth="1"/>
    <col min="5894" max="5894" width="9.140625" style="503" customWidth="1"/>
    <col min="5895" max="6144" width="9.140625" style="503"/>
    <col min="6145" max="6145" width="6.5703125" style="503" customWidth="1"/>
    <col min="6146" max="6146" width="27" style="503" customWidth="1"/>
    <col min="6147" max="6147" width="13.85546875" style="503" customWidth="1"/>
    <col min="6148" max="6148" width="35" style="503" customWidth="1"/>
    <col min="6149" max="6149" width="56.7109375" style="503" customWidth="1"/>
    <col min="6150" max="6150" width="9.140625" style="503" customWidth="1"/>
    <col min="6151" max="6400" width="9.140625" style="503"/>
    <col min="6401" max="6401" width="6.5703125" style="503" customWidth="1"/>
    <col min="6402" max="6402" width="27" style="503" customWidth="1"/>
    <col min="6403" max="6403" width="13.85546875" style="503" customWidth="1"/>
    <col min="6404" max="6404" width="35" style="503" customWidth="1"/>
    <col min="6405" max="6405" width="56.7109375" style="503" customWidth="1"/>
    <col min="6406" max="6406" width="9.140625" style="503" customWidth="1"/>
    <col min="6407" max="6656" width="9.140625" style="503"/>
    <col min="6657" max="6657" width="6.5703125" style="503" customWidth="1"/>
    <col min="6658" max="6658" width="27" style="503" customWidth="1"/>
    <col min="6659" max="6659" width="13.85546875" style="503" customWidth="1"/>
    <col min="6660" max="6660" width="35" style="503" customWidth="1"/>
    <col min="6661" max="6661" width="56.7109375" style="503" customWidth="1"/>
    <col min="6662" max="6662" width="9.140625" style="503" customWidth="1"/>
    <col min="6663" max="6912" width="9.140625" style="503"/>
    <col min="6913" max="6913" width="6.5703125" style="503" customWidth="1"/>
    <col min="6914" max="6914" width="27" style="503" customWidth="1"/>
    <col min="6915" max="6915" width="13.85546875" style="503" customWidth="1"/>
    <col min="6916" max="6916" width="35" style="503" customWidth="1"/>
    <col min="6917" max="6917" width="56.7109375" style="503" customWidth="1"/>
    <col min="6918" max="6918" width="9.140625" style="503" customWidth="1"/>
    <col min="6919" max="7168" width="9.140625" style="503"/>
    <col min="7169" max="7169" width="6.5703125" style="503" customWidth="1"/>
    <col min="7170" max="7170" width="27" style="503" customWidth="1"/>
    <col min="7171" max="7171" width="13.85546875" style="503" customWidth="1"/>
    <col min="7172" max="7172" width="35" style="503" customWidth="1"/>
    <col min="7173" max="7173" width="56.7109375" style="503" customWidth="1"/>
    <col min="7174" max="7174" width="9.140625" style="503" customWidth="1"/>
    <col min="7175" max="7424" width="9.140625" style="503"/>
    <col min="7425" max="7425" width="6.5703125" style="503" customWidth="1"/>
    <col min="7426" max="7426" width="27" style="503" customWidth="1"/>
    <col min="7427" max="7427" width="13.85546875" style="503" customWidth="1"/>
    <col min="7428" max="7428" width="35" style="503" customWidth="1"/>
    <col min="7429" max="7429" width="56.7109375" style="503" customWidth="1"/>
    <col min="7430" max="7430" width="9.140625" style="503" customWidth="1"/>
    <col min="7431" max="7680" width="9.140625" style="503"/>
    <col min="7681" max="7681" width="6.5703125" style="503" customWidth="1"/>
    <col min="7682" max="7682" width="27" style="503" customWidth="1"/>
    <col min="7683" max="7683" width="13.85546875" style="503" customWidth="1"/>
    <col min="7684" max="7684" width="35" style="503" customWidth="1"/>
    <col min="7685" max="7685" width="56.7109375" style="503" customWidth="1"/>
    <col min="7686" max="7686" width="9.140625" style="503" customWidth="1"/>
    <col min="7687" max="7936" width="9.140625" style="503"/>
    <col min="7937" max="7937" width="6.5703125" style="503" customWidth="1"/>
    <col min="7938" max="7938" width="27" style="503" customWidth="1"/>
    <col min="7939" max="7939" width="13.85546875" style="503" customWidth="1"/>
    <col min="7940" max="7940" width="35" style="503" customWidth="1"/>
    <col min="7941" max="7941" width="56.7109375" style="503" customWidth="1"/>
    <col min="7942" max="7942" width="9.140625" style="503" customWidth="1"/>
    <col min="7943" max="8192" width="9.140625" style="503"/>
    <col min="8193" max="8193" width="6.5703125" style="503" customWidth="1"/>
    <col min="8194" max="8194" width="27" style="503" customWidth="1"/>
    <col min="8195" max="8195" width="13.85546875" style="503" customWidth="1"/>
    <col min="8196" max="8196" width="35" style="503" customWidth="1"/>
    <col min="8197" max="8197" width="56.7109375" style="503" customWidth="1"/>
    <col min="8198" max="8198" width="9.140625" style="503" customWidth="1"/>
    <col min="8199" max="8448" width="9.140625" style="503"/>
    <col min="8449" max="8449" width="6.5703125" style="503" customWidth="1"/>
    <col min="8450" max="8450" width="27" style="503" customWidth="1"/>
    <col min="8451" max="8451" width="13.85546875" style="503" customWidth="1"/>
    <col min="8452" max="8452" width="35" style="503" customWidth="1"/>
    <col min="8453" max="8453" width="56.7109375" style="503" customWidth="1"/>
    <col min="8454" max="8454" width="9.140625" style="503" customWidth="1"/>
    <col min="8455" max="8704" width="9.140625" style="503"/>
    <col min="8705" max="8705" width="6.5703125" style="503" customWidth="1"/>
    <col min="8706" max="8706" width="27" style="503" customWidth="1"/>
    <col min="8707" max="8707" width="13.85546875" style="503" customWidth="1"/>
    <col min="8708" max="8708" width="35" style="503" customWidth="1"/>
    <col min="8709" max="8709" width="56.7109375" style="503" customWidth="1"/>
    <col min="8710" max="8710" width="9.140625" style="503" customWidth="1"/>
    <col min="8711" max="8960" width="9.140625" style="503"/>
    <col min="8961" max="8961" width="6.5703125" style="503" customWidth="1"/>
    <col min="8962" max="8962" width="27" style="503" customWidth="1"/>
    <col min="8963" max="8963" width="13.85546875" style="503" customWidth="1"/>
    <col min="8964" max="8964" width="35" style="503" customWidth="1"/>
    <col min="8965" max="8965" width="56.7109375" style="503" customWidth="1"/>
    <col min="8966" max="8966" width="9.140625" style="503" customWidth="1"/>
    <col min="8967" max="9216" width="9.140625" style="503"/>
    <col min="9217" max="9217" width="6.5703125" style="503" customWidth="1"/>
    <col min="9218" max="9218" width="27" style="503" customWidth="1"/>
    <col min="9219" max="9219" width="13.85546875" style="503" customWidth="1"/>
    <col min="9220" max="9220" width="35" style="503" customWidth="1"/>
    <col min="9221" max="9221" width="56.7109375" style="503" customWidth="1"/>
    <col min="9222" max="9222" width="9.140625" style="503" customWidth="1"/>
    <col min="9223" max="9472" width="9.140625" style="503"/>
    <col min="9473" max="9473" width="6.5703125" style="503" customWidth="1"/>
    <col min="9474" max="9474" width="27" style="503" customWidth="1"/>
    <col min="9475" max="9475" width="13.85546875" style="503" customWidth="1"/>
    <col min="9476" max="9476" width="35" style="503" customWidth="1"/>
    <col min="9477" max="9477" width="56.7109375" style="503" customWidth="1"/>
    <col min="9478" max="9478" width="9.140625" style="503" customWidth="1"/>
    <col min="9479" max="9728" width="9.140625" style="503"/>
    <col min="9729" max="9729" width="6.5703125" style="503" customWidth="1"/>
    <col min="9730" max="9730" width="27" style="503" customWidth="1"/>
    <col min="9731" max="9731" width="13.85546875" style="503" customWidth="1"/>
    <col min="9732" max="9732" width="35" style="503" customWidth="1"/>
    <col min="9733" max="9733" width="56.7109375" style="503" customWidth="1"/>
    <col min="9734" max="9734" width="9.140625" style="503" customWidth="1"/>
    <col min="9735" max="9984" width="9.140625" style="503"/>
    <col min="9985" max="9985" width="6.5703125" style="503" customWidth="1"/>
    <col min="9986" max="9986" width="27" style="503" customWidth="1"/>
    <col min="9987" max="9987" width="13.85546875" style="503" customWidth="1"/>
    <col min="9988" max="9988" width="35" style="503" customWidth="1"/>
    <col min="9989" max="9989" width="56.7109375" style="503" customWidth="1"/>
    <col min="9990" max="9990" width="9.140625" style="503" customWidth="1"/>
    <col min="9991" max="10240" width="9.140625" style="503"/>
    <col min="10241" max="10241" width="6.5703125" style="503" customWidth="1"/>
    <col min="10242" max="10242" width="27" style="503" customWidth="1"/>
    <col min="10243" max="10243" width="13.85546875" style="503" customWidth="1"/>
    <col min="10244" max="10244" width="35" style="503" customWidth="1"/>
    <col min="10245" max="10245" width="56.7109375" style="503" customWidth="1"/>
    <col min="10246" max="10246" width="9.140625" style="503" customWidth="1"/>
    <col min="10247" max="10496" width="9.140625" style="503"/>
    <col min="10497" max="10497" width="6.5703125" style="503" customWidth="1"/>
    <col min="10498" max="10498" width="27" style="503" customWidth="1"/>
    <col min="10499" max="10499" width="13.85546875" style="503" customWidth="1"/>
    <col min="10500" max="10500" width="35" style="503" customWidth="1"/>
    <col min="10501" max="10501" width="56.7109375" style="503" customWidth="1"/>
    <col min="10502" max="10502" width="9.140625" style="503" customWidth="1"/>
    <col min="10503" max="10752" width="9.140625" style="503"/>
    <col min="10753" max="10753" width="6.5703125" style="503" customWidth="1"/>
    <col min="10754" max="10754" width="27" style="503" customWidth="1"/>
    <col min="10755" max="10755" width="13.85546875" style="503" customWidth="1"/>
    <col min="10756" max="10756" width="35" style="503" customWidth="1"/>
    <col min="10757" max="10757" width="56.7109375" style="503" customWidth="1"/>
    <col min="10758" max="10758" width="9.140625" style="503" customWidth="1"/>
    <col min="10759" max="11008" width="9.140625" style="503"/>
    <col min="11009" max="11009" width="6.5703125" style="503" customWidth="1"/>
    <col min="11010" max="11010" width="27" style="503" customWidth="1"/>
    <col min="11011" max="11011" width="13.85546875" style="503" customWidth="1"/>
    <col min="11012" max="11012" width="35" style="503" customWidth="1"/>
    <col min="11013" max="11013" width="56.7109375" style="503" customWidth="1"/>
    <col min="11014" max="11014" width="9.140625" style="503" customWidth="1"/>
    <col min="11015" max="11264" width="9.140625" style="503"/>
    <col min="11265" max="11265" width="6.5703125" style="503" customWidth="1"/>
    <col min="11266" max="11266" width="27" style="503" customWidth="1"/>
    <col min="11267" max="11267" width="13.85546875" style="503" customWidth="1"/>
    <col min="11268" max="11268" width="35" style="503" customWidth="1"/>
    <col min="11269" max="11269" width="56.7109375" style="503" customWidth="1"/>
    <col min="11270" max="11270" width="9.140625" style="503" customWidth="1"/>
    <col min="11271" max="11520" width="9.140625" style="503"/>
    <col min="11521" max="11521" width="6.5703125" style="503" customWidth="1"/>
    <col min="11522" max="11522" width="27" style="503" customWidth="1"/>
    <col min="11523" max="11523" width="13.85546875" style="503" customWidth="1"/>
    <col min="11524" max="11524" width="35" style="503" customWidth="1"/>
    <col min="11525" max="11525" width="56.7109375" style="503" customWidth="1"/>
    <col min="11526" max="11526" width="9.140625" style="503" customWidth="1"/>
    <col min="11527" max="11776" width="9.140625" style="503"/>
    <col min="11777" max="11777" width="6.5703125" style="503" customWidth="1"/>
    <col min="11778" max="11778" width="27" style="503" customWidth="1"/>
    <col min="11779" max="11779" width="13.85546875" style="503" customWidth="1"/>
    <col min="11780" max="11780" width="35" style="503" customWidth="1"/>
    <col min="11781" max="11781" width="56.7109375" style="503" customWidth="1"/>
    <col min="11782" max="11782" width="9.140625" style="503" customWidth="1"/>
    <col min="11783" max="12032" width="9.140625" style="503"/>
    <col min="12033" max="12033" width="6.5703125" style="503" customWidth="1"/>
    <col min="12034" max="12034" width="27" style="503" customWidth="1"/>
    <col min="12035" max="12035" width="13.85546875" style="503" customWidth="1"/>
    <col min="12036" max="12036" width="35" style="503" customWidth="1"/>
    <col min="12037" max="12037" width="56.7109375" style="503" customWidth="1"/>
    <col min="12038" max="12038" width="9.140625" style="503" customWidth="1"/>
    <col min="12039" max="12288" width="9.140625" style="503"/>
    <col min="12289" max="12289" width="6.5703125" style="503" customWidth="1"/>
    <col min="12290" max="12290" width="27" style="503" customWidth="1"/>
    <col min="12291" max="12291" width="13.85546875" style="503" customWidth="1"/>
    <col min="12292" max="12292" width="35" style="503" customWidth="1"/>
    <col min="12293" max="12293" width="56.7109375" style="503" customWidth="1"/>
    <col min="12294" max="12294" width="9.140625" style="503" customWidth="1"/>
    <col min="12295" max="12544" width="9.140625" style="503"/>
    <col min="12545" max="12545" width="6.5703125" style="503" customWidth="1"/>
    <col min="12546" max="12546" width="27" style="503" customWidth="1"/>
    <col min="12547" max="12547" width="13.85546875" style="503" customWidth="1"/>
    <col min="12548" max="12548" width="35" style="503" customWidth="1"/>
    <col min="12549" max="12549" width="56.7109375" style="503" customWidth="1"/>
    <col min="12550" max="12550" width="9.140625" style="503" customWidth="1"/>
    <col min="12551" max="12800" width="9.140625" style="503"/>
    <col min="12801" max="12801" width="6.5703125" style="503" customWidth="1"/>
    <col min="12802" max="12802" width="27" style="503" customWidth="1"/>
    <col min="12803" max="12803" width="13.85546875" style="503" customWidth="1"/>
    <col min="12804" max="12804" width="35" style="503" customWidth="1"/>
    <col min="12805" max="12805" width="56.7109375" style="503" customWidth="1"/>
    <col min="12806" max="12806" width="9.140625" style="503" customWidth="1"/>
    <col min="12807" max="13056" width="9.140625" style="503"/>
    <col min="13057" max="13057" width="6.5703125" style="503" customWidth="1"/>
    <col min="13058" max="13058" width="27" style="503" customWidth="1"/>
    <col min="13059" max="13059" width="13.85546875" style="503" customWidth="1"/>
    <col min="13060" max="13060" width="35" style="503" customWidth="1"/>
    <col min="13061" max="13061" width="56.7109375" style="503" customWidth="1"/>
    <col min="13062" max="13062" width="9.140625" style="503" customWidth="1"/>
    <col min="13063" max="13312" width="9.140625" style="503"/>
    <col min="13313" max="13313" width="6.5703125" style="503" customWidth="1"/>
    <col min="13314" max="13314" width="27" style="503" customWidth="1"/>
    <col min="13315" max="13315" width="13.85546875" style="503" customWidth="1"/>
    <col min="13316" max="13316" width="35" style="503" customWidth="1"/>
    <col min="13317" max="13317" width="56.7109375" style="503" customWidth="1"/>
    <col min="13318" max="13318" width="9.140625" style="503" customWidth="1"/>
    <col min="13319" max="13568" width="9.140625" style="503"/>
    <col min="13569" max="13569" width="6.5703125" style="503" customWidth="1"/>
    <col min="13570" max="13570" width="27" style="503" customWidth="1"/>
    <col min="13571" max="13571" width="13.85546875" style="503" customWidth="1"/>
    <col min="13572" max="13572" width="35" style="503" customWidth="1"/>
    <col min="13573" max="13573" width="56.7109375" style="503" customWidth="1"/>
    <col min="13574" max="13574" width="9.140625" style="503" customWidth="1"/>
    <col min="13575" max="13824" width="9.140625" style="503"/>
    <col min="13825" max="13825" width="6.5703125" style="503" customWidth="1"/>
    <col min="13826" max="13826" width="27" style="503" customWidth="1"/>
    <col min="13827" max="13827" width="13.85546875" style="503" customWidth="1"/>
    <col min="13828" max="13828" width="35" style="503" customWidth="1"/>
    <col min="13829" max="13829" width="56.7109375" style="503" customWidth="1"/>
    <col min="13830" max="13830" width="9.140625" style="503" customWidth="1"/>
    <col min="13831" max="14080" width="9.140625" style="503"/>
    <col min="14081" max="14081" width="6.5703125" style="503" customWidth="1"/>
    <col min="14082" max="14082" width="27" style="503" customWidth="1"/>
    <col min="14083" max="14083" width="13.85546875" style="503" customWidth="1"/>
    <col min="14084" max="14084" width="35" style="503" customWidth="1"/>
    <col min="14085" max="14085" width="56.7109375" style="503" customWidth="1"/>
    <col min="14086" max="14086" width="9.140625" style="503" customWidth="1"/>
    <col min="14087" max="14336" width="9.140625" style="503"/>
    <col min="14337" max="14337" width="6.5703125" style="503" customWidth="1"/>
    <col min="14338" max="14338" width="27" style="503" customWidth="1"/>
    <col min="14339" max="14339" width="13.85546875" style="503" customWidth="1"/>
    <col min="14340" max="14340" width="35" style="503" customWidth="1"/>
    <col min="14341" max="14341" width="56.7109375" style="503" customWidth="1"/>
    <col min="14342" max="14342" width="9.140625" style="503" customWidth="1"/>
    <col min="14343" max="14592" width="9.140625" style="503"/>
    <col min="14593" max="14593" width="6.5703125" style="503" customWidth="1"/>
    <col min="14594" max="14594" width="27" style="503" customWidth="1"/>
    <col min="14595" max="14595" width="13.85546875" style="503" customWidth="1"/>
    <col min="14596" max="14596" width="35" style="503" customWidth="1"/>
    <col min="14597" max="14597" width="56.7109375" style="503" customWidth="1"/>
    <col min="14598" max="14598" width="9.140625" style="503" customWidth="1"/>
    <col min="14599" max="14848" width="9.140625" style="503"/>
    <col min="14849" max="14849" width="6.5703125" style="503" customWidth="1"/>
    <col min="14850" max="14850" width="27" style="503" customWidth="1"/>
    <col min="14851" max="14851" width="13.85546875" style="503" customWidth="1"/>
    <col min="14852" max="14852" width="35" style="503" customWidth="1"/>
    <col min="14853" max="14853" width="56.7109375" style="503" customWidth="1"/>
    <col min="14854" max="14854" width="9.140625" style="503" customWidth="1"/>
    <col min="14855" max="15104" width="9.140625" style="503"/>
    <col min="15105" max="15105" width="6.5703125" style="503" customWidth="1"/>
    <col min="15106" max="15106" width="27" style="503" customWidth="1"/>
    <col min="15107" max="15107" width="13.85546875" style="503" customWidth="1"/>
    <col min="15108" max="15108" width="35" style="503" customWidth="1"/>
    <col min="15109" max="15109" width="56.7109375" style="503" customWidth="1"/>
    <col min="15110" max="15110" width="9.140625" style="503" customWidth="1"/>
    <col min="15111" max="15360" width="9.140625" style="503"/>
    <col min="15361" max="15361" width="6.5703125" style="503" customWidth="1"/>
    <col min="15362" max="15362" width="27" style="503" customWidth="1"/>
    <col min="15363" max="15363" width="13.85546875" style="503" customWidth="1"/>
    <col min="15364" max="15364" width="35" style="503" customWidth="1"/>
    <col min="15365" max="15365" width="56.7109375" style="503" customWidth="1"/>
    <col min="15366" max="15366" width="9.140625" style="503" customWidth="1"/>
    <col min="15367" max="15616" width="9.140625" style="503"/>
    <col min="15617" max="15617" width="6.5703125" style="503" customWidth="1"/>
    <col min="15618" max="15618" width="27" style="503" customWidth="1"/>
    <col min="15619" max="15619" width="13.85546875" style="503" customWidth="1"/>
    <col min="15620" max="15620" width="35" style="503" customWidth="1"/>
    <col min="15621" max="15621" width="56.7109375" style="503" customWidth="1"/>
    <col min="15622" max="15622" width="9.140625" style="503" customWidth="1"/>
    <col min="15623" max="15872" width="9.140625" style="503"/>
    <col min="15873" max="15873" width="6.5703125" style="503" customWidth="1"/>
    <col min="15874" max="15874" width="27" style="503" customWidth="1"/>
    <col min="15875" max="15875" width="13.85546875" style="503" customWidth="1"/>
    <col min="15876" max="15876" width="35" style="503" customWidth="1"/>
    <col min="15877" max="15877" width="56.7109375" style="503" customWidth="1"/>
    <col min="15878" max="15878" width="9.140625" style="503" customWidth="1"/>
    <col min="15879" max="16128" width="9.140625" style="503"/>
    <col min="16129" max="16129" width="6.5703125" style="503" customWidth="1"/>
    <col min="16130" max="16130" width="27" style="503" customWidth="1"/>
    <col min="16131" max="16131" width="13.85546875" style="503" customWidth="1"/>
    <col min="16132" max="16132" width="35" style="503" customWidth="1"/>
    <col min="16133" max="16133" width="56.7109375" style="503" customWidth="1"/>
    <col min="16134" max="16134" width="9.140625" style="503" customWidth="1"/>
    <col min="16135" max="16384" width="9.140625" style="503"/>
  </cols>
  <sheetData>
    <row r="1" spans="1:6" s="504" customFormat="1" ht="15.75">
      <c r="A1" s="709" t="s">
        <v>642</v>
      </c>
      <c r="B1" s="709"/>
      <c r="C1" s="709"/>
      <c r="D1" s="709"/>
      <c r="E1" s="709"/>
    </row>
    <row r="2" spans="1:6" s="504" customFormat="1" ht="18">
      <c r="A2" s="710" t="s">
        <v>871</v>
      </c>
      <c r="B2" s="710"/>
      <c r="C2" s="710"/>
      <c r="D2" s="710"/>
      <c r="E2" s="710"/>
    </row>
    <row r="3" spans="1:6" s="504" customFormat="1" ht="15.75">
      <c r="A3" s="709" t="s">
        <v>643</v>
      </c>
      <c r="B3" s="709"/>
      <c r="C3" s="709"/>
      <c r="D3" s="709"/>
      <c r="E3" s="709"/>
    </row>
    <row r="4" spans="1:6" s="504" customFormat="1" ht="18">
      <c r="A4" s="711" t="str">
        <f>SUMMARY!A4</f>
        <v>PUMPING STATION TYPE XX, OVERFLOW STORAGE, PRESSURE MAIN, GRAVITY SEWER, VACUUM SEWER &amp; VACUUM PUMP STATION</v>
      </c>
      <c r="B4" s="711"/>
      <c r="C4" s="711"/>
      <c r="D4" s="711"/>
      <c r="E4" s="711"/>
    </row>
    <row r="5" spans="1:6" s="504" customFormat="1" ht="18">
      <c r="A5" s="487"/>
      <c r="B5" s="487"/>
      <c r="C5" s="487"/>
      <c r="D5" s="487"/>
      <c r="E5" s="487"/>
    </row>
    <row r="6" spans="1:6" s="504" customFormat="1" ht="20.25">
      <c r="A6" s="556">
        <v>1</v>
      </c>
      <c r="B6" s="555" t="s">
        <v>1056</v>
      </c>
      <c r="C6" s="506"/>
      <c r="D6" s="506"/>
      <c r="E6" s="566"/>
      <c r="F6" s="506"/>
    </row>
    <row r="7" spans="1:6" s="504" customFormat="1" ht="16.5">
      <c r="A7" s="567">
        <v>1.1000000000000001</v>
      </c>
      <c r="B7" s="562" t="s">
        <v>559</v>
      </c>
      <c r="C7" s="506"/>
      <c r="D7" s="506"/>
      <c r="E7" s="506"/>
      <c r="F7" s="506"/>
    </row>
    <row r="8" spans="1:6" s="504" customFormat="1" ht="16.5" thickBot="1">
      <c r="A8" s="566" t="s">
        <v>1057</v>
      </c>
      <c r="B8" s="561"/>
      <c r="C8" s="506"/>
      <c r="D8" s="506"/>
      <c r="E8" s="506"/>
      <c r="F8" s="506"/>
    </row>
    <row r="9" spans="1:6" s="504" customFormat="1" ht="53.25" customHeight="1" thickBot="1">
      <c r="A9" s="506"/>
      <c r="B9" s="712" t="s">
        <v>951</v>
      </c>
      <c r="C9" s="713"/>
      <c r="D9" s="713"/>
      <c r="E9" s="714"/>
      <c r="F9" s="506"/>
    </row>
    <row r="10" spans="1:6" s="504" customFormat="1" ht="15.75" customHeight="1">
      <c r="A10" s="565" t="s">
        <v>230</v>
      </c>
      <c r="B10" s="706" t="s">
        <v>952</v>
      </c>
      <c r="C10" s="706"/>
      <c r="D10" s="706"/>
      <c r="E10" s="706"/>
      <c r="F10" s="559"/>
    </row>
    <row r="11" spans="1:6" s="504" customFormat="1" ht="15.75" customHeight="1">
      <c r="A11" s="565" t="s">
        <v>231</v>
      </c>
      <c r="B11" s="707" t="s">
        <v>885</v>
      </c>
      <c r="C11" s="707"/>
      <c r="D11" s="707"/>
      <c r="E11" s="707"/>
      <c r="F11" s="559"/>
    </row>
    <row r="12" spans="1:6" s="504" customFormat="1" ht="48.75" customHeight="1">
      <c r="A12" s="565" t="s">
        <v>232</v>
      </c>
      <c r="B12" s="707" t="s">
        <v>953</v>
      </c>
      <c r="C12" s="707"/>
      <c r="D12" s="707"/>
      <c r="E12" s="707"/>
      <c r="F12" s="559"/>
    </row>
    <row r="13" spans="1:6" s="504" customFormat="1" ht="15.75">
      <c r="A13" s="545"/>
      <c r="B13" s="561"/>
      <c r="C13" s="506"/>
      <c r="D13" s="506"/>
      <c r="E13" s="506"/>
      <c r="F13" s="506"/>
    </row>
    <row r="14" spans="1:6" s="504" customFormat="1" ht="16.5">
      <c r="A14" s="567">
        <v>1.2</v>
      </c>
      <c r="B14" s="562" t="s">
        <v>1058</v>
      </c>
      <c r="C14" s="506"/>
      <c r="D14" s="506"/>
      <c r="E14" s="506"/>
      <c r="F14" s="506"/>
    </row>
    <row r="15" spans="1:6" s="504" customFormat="1" ht="15.75">
      <c r="A15" s="545"/>
      <c r="B15" s="561"/>
      <c r="C15" s="506"/>
      <c r="D15" s="506"/>
      <c r="E15" s="506"/>
      <c r="F15" s="506"/>
    </row>
    <row r="16" spans="1:6" s="504" customFormat="1" ht="16.5">
      <c r="A16" s="545"/>
      <c r="B16" s="562" t="s">
        <v>1059</v>
      </c>
      <c r="C16" s="506"/>
      <c r="D16" s="506"/>
      <c r="E16" s="506"/>
      <c r="F16" s="506"/>
    </row>
    <row r="17" spans="1:6" s="504" customFormat="1" ht="15.75">
      <c r="A17" s="545"/>
      <c r="B17" s="561"/>
      <c r="C17" s="506"/>
      <c r="D17" s="506"/>
      <c r="E17" s="506"/>
      <c r="F17" s="506"/>
    </row>
    <row r="18" spans="1:6" s="504" customFormat="1" ht="15.75">
      <c r="A18" s="545"/>
      <c r="B18" s="561" t="s">
        <v>1060</v>
      </c>
      <c r="C18" s="506"/>
      <c r="D18" s="506"/>
      <c r="E18" s="506"/>
      <c r="F18" s="506"/>
    </row>
    <row r="19" spans="1:6" s="504" customFormat="1" ht="15.75">
      <c r="A19" s="545"/>
      <c r="B19" s="561"/>
      <c r="C19" s="506"/>
      <c r="D19" s="506"/>
      <c r="E19" s="506"/>
      <c r="F19" s="506"/>
    </row>
    <row r="20" spans="1:6" s="504" customFormat="1" ht="15.75">
      <c r="A20" s="507" t="s">
        <v>102</v>
      </c>
      <c r="B20" s="646" t="s">
        <v>1061</v>
      </c>
      <c r="C20" s="506"/>
      <c r="D20" s="506"/>
      <c r="E20" s="506"/>
      <c r="F20" s="506"/>
    </row>
    <row r="21" spans="1:6" s="504" customFormat="1" ht="31.5" customHeight="1">
      <c r="A21" s="545"/>
      <c r="B21" s="706" t="s">
        <v>1062</v>
      </c>
      <c r="C21" s="706"/>
      <c r="D21" s="706"/>
      <c r="E21" s="706"/>
      <c r="F21" s="506"/>
    </row>
    <row r="22" spans="1:6" s="504" customFormat="1" ht="15.75">
      <c r="A22" s="545"/>
      <c r="B22" s="561"/>
      <c r="C22" s="506"/>
      <c r="D22" s="506"/>
      <c r="E22" s="506"/>
      <c r="F22" s="506"/>
    </row>
    <row r="23" spans="1:6" s="504" customFormat="1" ht="15.75">
      <c r="A23" s="507" t="s">
        <v>104</v>
      </c>
      <c r="B23" s="646" t="s">
        <v>1063</v>
      </c>
      <c r="C23" s="506"/>
      <c r="D23" s="506"/>
      <c r="E23" s="506"/>
      <c r="F23" s="506"/>
    </row>
    <row r="24" spans="1:6" s="504" customFormat="1" ht="32.25" customHeight="1">
      <c r="A24" s="545"/>
      <c r="B24" s="706" t="s">
        <v>1064</v>
      </c>
      <c r="C24" s="706"/>
      <c r="D24" s="706"/>
      <c r="E24" s="706"/>
      <c r="F24" s="506"/>
    </row>
    <row r="25" spans="1:6" s="504" customFormat="1" ht="15.75">
      <c r="A25" s="545"/>
      <c r="B25" s="561"/>
      <c r="C25" s="506"/>
      <c r="D25" s="506"/>
      <c r="E25" s="506"/>
      <c r="F25" s="506"/>
    </row>
    <row r="26" spans="1:6" s="504" customFormat="1" ht="15.75">
      <c r="A26" s="507" t="s">
        <v>1065</v>
      </c>
      <c r="B26" s="646" t="s">
        <v>1066</v>
      </c>
      <c r="C26" s="506"/>
      <c r="D26" s="506"/>
      <c r="E26" s="506"/>
      <c r="F26" s="506"/>
    </row>
    <row r="27" spans="1:6" s="504" customFormat="1" ht="48.75" customHeight="1">
      <c r="A27" s="545"/>
      <c r="B27" s="708" t="s">
        <v>1067</v>
      </c>
      <c r="C27" s="708"/>
      <c r="D27" s="708"/>
      <c r="E27" s="708"/>
      <c r="F27" s="506"/>
    </row>
    <row r="28" spans="1:6" s="504" customFormat="1" ht="15.75">
      <c r="A28" s="545"/>
      <c r="B28" s="561"/>
      <c r="C28" s="506"/>
      <c r="D28" s="506"/>
      <c r="E28" s="506"/>
      <c r="F28" s="506"/>
    </row>
    <row r="29" spans="1:6" s="504" customFormat="1" ht="15.75">
      <c r="A29" s="507" t="s">
        <v>1068</v>
      </c>
      <c r="B29" s="646" t="s">
        <v>1069</v>
      </c>
      <c r="C29" s="506"/>
      <c r="D29" s="506"/>
      <c r="E29" s="506"/>
      <c r="F29" s="506"/>
    </row>
    <row r="30" spans="1:6" s="504" customFormat="1" ht="30.75" customHeight="1">
      <c r="A30" s="545"/>
      <c r="B30" s="708" t="s">
        <v>1070</v>
      </c>
      <c r="C30" s="708"/>
      <c r="D30" s="708"/>
      <c r="E30" s="708"/>
      <c r="F30" s="559"/>
    </row>
    <row r="31" spans="1:6" s="504" customFormat="1" ht="15.75">
      <c r="A31" s="545"/>
      <c r="B31" s="561"/>
      <c r="C31" s="506"/>
      <c r="D31" s="506"/>
      <c r="E31" s="506"/>
      <c r="F31" s="506"/>
    </row>
    <row r="32" spans="1:6" s="504" customFormat="1" ht="64.5" customHeight="1">
      <c r="A32" s="563">
        <v>1.3</v>
      </c>
      <c r="B32" s="562" t="s">
        <v>99</v>
      </c>
      <c r="C32" s="506"/>
      <c r="D32" s="506"/>
      <c r="E32" s="506"/>
      <c r="F32" s="559"/>
    </row>
    <row r="33" spans="1:7" s="504" customFormat="1" ht="15.75">
      <c r="A33" s="545"/>
      <c r="B33" s="561"/>
      <c r="C33" s="506"/>
      <c r="D33" s="506"/>
      <c r="E33" s="506"/>
      <c r="F33" s="507"/>
    </row>
    <row r="34" spans="1:7" s="504" customFormat="1" ht="33.75" customHeight="1">
      <c r="A34" s="545"/>
      <c r="B34" s="561" t="s">
        <v>326</v>
      </c>
      <c r="C34" s="506"/>
      <c r="D34" s="506"/>
      <c r="E34" s="506"/>
      <c r="F34" s="559"/>
    </row>
    <row r="35" spans="1:7" s="504" customFormat="1" ht="15.75">
      <c r="A35" s="545"/>
      <c r="B35" s="564" t="s">
        <v>327</v>
      </c>
      <c r="C35" s="564" t="s">
        <v>328</v>
      </c>
      <c r="D35" s="564" t="s">
        <v>327</v>
      </c>
      <c r="E35" s="564" t="s">
        <v>328</v>
      </c>
      <c r="F35" s="506"/>
      <c r="G35" s="557"/>
    </row>
    <row r="36" spans="1:7" s="504" customFormat="1" ht="15.75">
      <c r="A36" s="545"/>
      <c r="B36" s="564" t="s">
        <v>329</v>
      </c>
      <c r="C36" s="564" t="s">
        <v>330</v>
      </c>
      <c r="D36" s="564" t="s">
        <v>331</v>
      </c>
      <c r="E36" s="564" t="s">
        <v>332</v>
      </c>
      <c r="F36" s="506"/>
    </row>
    <row r="37" spans="1:7" s="504" customFormat="1" ht="32.25" customHeight="1">
      <c r="A37" s="545"/>
      <c r="B37" s="564" t="s">
        <v>333</v>
      </c>
      <c r="C37" s="564" t="s">
        <v>292</v>
      </c>
      <c r="D37" s="564" t="s">
        <v>334</v>
      </c>
      <c r="E37" s="564" t="s">
        <v>335</v>
      </c>
      <c r="F37" s="559"/>
    </row>
    <row r="38" spans="1:7" s="504" customFormat="1" ht="15.75" customHeight="1">
      <c r="A38" s="545"/>
      <c r="B38" s="564" t="s">
        <v>336</v>
      </c>
      <c r="C38" s="564" t="s">
        <v>291</v>
      </c>
      <c r="D38" s="564" t="s">
        <v>337</v>
      </c>
      <c r="E38" s="564" t="s">
        <v>338</v>
      </c>
      <c r="F38" s="559"/>
      <c r="G38" s="557"/>
    </row>
    <row r="39" spans="1:7" s="504" customFormat="1" ht="15.75">
      <c r="A39" s="545"/>
      <c r="B39" s="564" t="s">
        <v>339</v>
      </c>
      <c r="C39" s="564" t="s">
        <v>340</v>
      </c>
      <c r="D39" s="564" t="s">
        <v>341</v>
      </c>
      <c r="E39" s="564" t="s">
        <v>342</v>
      </c>
      <c r="F39" s="561"/>
      <c r="G39" s="557"/>
    </row>
    <row r="40" spans="1:7" s="504" customFormat="1" ht="33.75" customHeight="1">
      <c r="A40" s="545"/>
      <c r="B40" s="564" t="s">
        <v>343</v>
      </c>
      <c r="C40" s="564" t="s">
        <v>344</v>
      </c>
      <c r="D40" s="564" t="s">
        <v>290</v>
      </c>
      <c r="E40" s="564" t="s">
        <v>1020</v>
      </c>
      <c r="F40" s="559"/>
      <c r="G40" s="560"/>
    </row>
    <row r="41" spans="1:7" s="504" customFormat="1" ht="15.75" customHeight="1">
      <c r="A41" s="545"/>
      <c r="B41" s="564" t="s">
        <v>345</v>
      </c>
      <c r="C41" s="564" t="s">
        <v>346</v>
      </c>
      <c r="D41" s="564" t="s">
        <v>347</v>
      </c>
      <c r="E41" s="564" t="s">
        <v>348</v>
      </c>
      <c r="F41" s="559"/>
      <c r="G41" s="557"/>
    </row>
    <row r="42" spans="1:7" s="504" customFormat="1" ht="15.75">
      <c r="A42" s="545"/>
      <c r="B42" s="564" t="s">
        <v>349</v>
      </c>
      <c r="C42" s="564" t="s">
        <v>350</v>
      </c>
      <c r="D42" s="564" t="s">
        <v>351</v>
      </c>
      <c r="E42" s="564" t="s">
        <v>351</v>
      </c>
      <c r="F42" s="506"/>
      <c r="G42" s="557"/>
    </row>
    <row r="43" spans="1:7" s="504" customFormat="1" ht="15.75">
      <c r="A43" s="545"/>
      <c r="B43" s="564" t="s">
        <v>352</v>
      </c>
      <c r="C43" s="564" t="s">
        <v>353</v>
      </c>
      <c r="D43" s="564" t="s">
        <v>354</v>
      </c>
      <c r="E43" s="564" t="s">
        <v>640</v>
      </c>
      <c r="F43" s="506"/>
    </row>
    <row r="44" spans="1:7" s="504" customFormat="1" ht="15.75">
      <c r="A44" s="545"/>
      <c r="B44" s="564" t="s">
        <v>355</v>
      </c>
      <c r="C44" s="564" t="s">
        <v>356</v>
      </c>
      <c r="D44" s="564" t="s">
        <v>357</v>
      </c>
      <c r="E44" s="564" t="s">
        <v>358</v>
      </c>
      <c r="F44" s="506"/>
    </row>
    <row r="45" spans="1:7" s="504" customFormat="1" ht="15.75">
      <c r="A45" s="545"/>
      <c r="B45" s="561"/>
      <c r="C45" s="506"/>
      <c r="D45" s="506"/>
      <c r="E45" s="506"/>
      <c r="F45" s="506"/>
    </row>
    <row r="46" spans="1:7" s="504" customFormat="1" ht="16.5">
      <c r="A46" s="563">
        <v>1.4</v>
      </c>
      <c r="B46" s="562" t="s">
        <v>325</v>
      </c>
      <c r="C46" s="506"/>
      <c r="D46" s="506"/>
      <c r="E46" s="506"/>
      <c r="F46" s="506"/>
    </row>
    <row r="47" spans="1:7" s="504" customFormat="1" ht="15.75">
      <c r="A47" s="545"/>
      <c r="B47" s="561"/>
      <c r="C47" s="506"/>
      <c r="D47" s="506"/>
      <c r="E47" s="506"/>
      <c r="F47" s="506"/>
    </row>
    <row r="48" spans="1:7" s="504" customFormat="1" ht="15.75">
      <c r="A48" s="545" t="s">
        <v>1071</v>
      </c>
      <c r="B48" s="706" t="s">
        <v>100</v>
      </c>
      <c r="C48" s="706"/>
      <c r="D48" s="706"/>
      <c r="E48" s="706"/>
      <c r="F48" s="506"/>
    </row>
    <row r="49" spans="1:6" s="504" customFormat="1" ht="15.75">
      <c r="A49" s="545"/>
      <c r="B49" s="561"/>
      <c r="C49" s="506"/>
      <c r="D49" s="506"/>
      <c r="E49" s="506"/>
      <c r="F49" s="506"/>
    </row>
    <row r="50" spans="1:6" s="504" customFormat="1" ht="60.75" customHeight="1">
      <c r="A50" s="545" t="s">
        <v>1072</v>
      </c>
      <c r="B50" s="706" t="s">
        <v>101</v>
      </c>
      <c r="C50" s="706"/>
      <c r="D50" s="706"/>
      <c r="E50" s="706"/>
      <c r="F50" s="506"/>
    </row>
    <row r="51" spans="1:6" s="504" customFormat="1" ht="15.75">
      <c r="A51" s="545"/>
      <c r="B51" s="507" t="s">
        <v>102</v>
      </c>
      <c r="C51" s="561" t="s">
        <v>103</v>
      </c>
      <c r="D51" s="561"/>
      <c r="E51" s="507"/>
      <c r="F51" s="506"/>
    </row>
    <row r="52" spans="1:6" s="504" customFormat="1" ht="29.25" customHeight="1">
      <c r="A52" s="545"/>
      <c r="B52" s="507" t="s">
        <v>104</v>
      </c>
      <c r="C52" s="706" t="s">
        <v>105</v>
      </c>
      <c r="D52" s="706"/>
      <c r="E52" s="706"/>
      <c r="F52" s="506"/>
    </row>
    <row r="53" spans="1:6" s="504" customFormat="1">
      <c r="A53" s="545"/>
      <c r="B53" s="507"/>
      <c r="C53" s="506"/>
      <c r="D53" s="506"/>
      <c r="E53" s="506"/>
      <c r="F53" s="506"/>
    </row>
    <row r="54" spans="1:6" s="504" customFormat="1" ht="15.75">
      <c r="A54" s="545" t="s">
        <v>1073</v>
      </c>
      <c r="B54" s="561" t="s">
        <v>106</v>
      </c>
      <c r="C54" s="561"/>
      <c r="D54" s="561"/>
      <c r="E54" s="506"/>
      <c r="F54" s="506"/>
    </row>
    <row r="55" spans="1:6" s="504" customFormat="1" ht="30.75" customHeight="1">
      <c r="A55" s="545"/>
      <c r="B55" s="507" t="s">
        <v>107</v>
      </c>
      <c r="C55" s="706" t="s">
        <v>571</v>
      </c>
      <c r="D55" s="706"/>
      <c r="E55" s="706"/>
      <c r="F55" s="506"/>
    </row>
    <row r="56" spans="1:6" s="504" customFormat="1" ht="15.75">
      <c r="A56" s="545"/>
      <c r="B56" s="507" t="s">
        <v>572</v>
      </c>
      <c r="C56" s="706" t="s">
        <v>573</v>
      </c>
      <c r="D56" s="706"/>
      <c r="E56" s="706"/>
      <c r="F56" s="506"/>
    </row>
    <row r="57" spans="1:6" s="504" customFormat="1" ht="15.75">
      <c r="A57" s="545"/>
      <c r="B57" s="507" t="s">
        <v>574</v>
      </c>
      <c r="C57" s="715" t="s">
        <v>575</v>
      </c>
      <c r="D57" s="715"/>
      <c r="E57" s="715"/>
      <c r="F57" s="506"/>
    </row>
    <row r="58" spans="1:6" s="504" customFormat="1" ht="29.25" customHeight="1">
      <c r="A58" s="545"/>
      <c r="B58" s="507" t="s">
        <v>576</v>
      </c>
      <c r="C58" s="706" t="s">
        <v>577</v>
      </c>
      <c r="D58" s="706"/>
      <c r="E58" s="706"/>
      <c r="F58" s="506"/>
    </row>
    <row r="59" spans="1:6" s="504" customFormat="1" ht="15.75">
      <c r="A59" s="545"/>
      <c r="B59" s="507" t="s">
        <v>578</v>
      </c>
      <c r="C59" s="706" t="s">
        <v>579</v>
      </c>
      <c r="D59" s="706"/>
      <c r="E59" s="706"/>
      <c r="F59" s="506"/>
    </row>
    <row r="60" spans="1:6" s="504" customFormat="1">
      <c r="A60" s="545"/>
      <c r="B60" s="558"/>
      <c r="C60" s="509"/>
      <c r="D60" s="506"/>
      <c r="E60" s="506"/>
      <c r="F60" s="506"/>
    </row>
    <row r="61" spans="1:6" s="504" customFormat="1" ht="20.25">
      <c r="A61" s="556">
        <v>2</v>
      </c>
      <c r="B61" s="555" t="s">
        <v>580</v>
      </c>
      <c r="C61" s="506"/>
      <c r="D61" s="506"/>
      <c r="E61" s="506"/>
      <c r="F61" s="506"/>
    </row>
    <row r="62" spans="1:6" s="504" customFormat="1" ht="15.75">
      <c r="A62" s="545"/>
      <c r="B62" s="554" t="s">
        <v>581</v>
      </c>
      <c r="C62" s="554" t="s">
        <v>327</v>
      </c>
      <c r="D62" s="554" t="s">
        <v>582</v>
      </c>
      <c r="E62" s="554" t="s">
        <v>583</v>
      </c>
      <c r="F62" s="506"/>
    </row>
    <row r="63" spans="1:6" s="504" customFormat="1">
      <c r="A63" s="545">
        <v>2.1</v>
      </c>
      <c r="B63" s="513" t="s">
        <v>584</v>
      </c>
      <c r="C63" s="553"/>
      <c r="D63" s="552"/>
      <c r="E63" s="552"/>
      <c r="F63" s="506"/>
    </row>
    <row r="64" spans="1:6" s="504" customFormat="1">
      <c r="A64" s="545"/>
      <c r="B64" s="551" t="s">
        <v>585</v>
      </c>
      <c r="C64" s="550"/>
      <c r="D64" s="517"/>
      <c r="E64" s="517"/>
      <c r="F64" s="506"/>
    </row>
    <row r="65" spans="1:6" s="504" customFormat="1" ht="38.25">
      <c r="A65" s="545"/>
      <c r="B65" s="544" t="s">
        <v>586</v>
      </c>
      <c r="C65" s="518" t="s">
        <v>344</v>
      </c>
      <c r="D65" s="517" t="s">
        <v>886</v>
      </c>
      <c r="E65" s="517" t="s">
        <v>587</v>
      </c>
      <c r="F65" s="506"/>
    </row>
    <row r="66" spans="1:6" s="504" customFormat="1" ht="51">
      <c r="A66" s="545"/>
      <c r="B66" s="523" t="s">
        <v>588</v>
      </c>
      <c r="C66" s="522" t="s">
        <v>291</v>
      </c>
      <c r="D66" s="521" t="s">
        <v>589</v>
      </c>
      <c r="E66" s="530" t="s">
        <v>590</v>
      </c>
      <c r="F66" s="506"/>
    </row>
    <row r="67" spans="1:6" s="504" customFormat="1" ht="38.25">
      <c r="A67" s="545"/>
      <c r="B67" s="544" t="s">
        <v>591</v>
      </c>
      <c r="C67" s="518" t="s">
        <v>344</v>
      </c>
      <c r="D67" s="517" t="s">
        <v>887</v>
      </c>
      <c r="E67" s="517" t="s">
        <v>587</v>
      </c>
      <c r="F67" s="506"/>
    </row>
    <row r="68" spans="1:6" s="504" customFormat="1" ht="25.5">
      <c r="A68" s="545"/>
      <c r="B68" s="544" t="s">
        <v>592</v>
      </c>
      <c r="C68" s="518" t="s">
        <v>291</v>
      </c>
      <c r="D68" s="517" t="s">
        <v>593</v>
      </c>
      <c r="E68" s="517" t="s">
        <v>594</v>
      </c>
      <c r="F68" s="506"/>
    </row>
    <row r="69" spans="1:6" s="504" customFormat="1" ht="38.25">
      <c r="A69" s="545"/>
      <c r="B69" s="544" t="s">
        <v>595</v>
      </c>
      <c r="C69" s="518" t="s">
        <v>291</v>
      </c>
      <c r="D69" s="517" t="s">
        <v>593</v>
      </c>
      <c r="E69" s="517" t="s">
        <v>192</v>
      </c>
      <c r="F69" s="506"/>
    </row>
    <row r="70" spans="1:6" s="504" customFormat="1" ht="38.25">
      <c r="A70" s="545"/>
      <c r="B70" s="544" t="s">
        <v>193</v>
      </c>
      <c r="C70" s="518" t="s">
        <v>291</v>
      </c>
      <c r="D70" s="517" t="s">
        <v>194</v>
      </c>
      <c r="E70" s="517" t="s">
        <v>195</v>
      </c>
      <c r="F70" s="506"/>
    </row>
    <row r="71" spans="1:6" s="504" customFormat="1">
      <c r="A71" s="545"/>
      <c r="B71" s="544" t="s">
        <v>294</v>
      </c>
      <c r="C71" s="518"/>
      <c r="D71" s="517"/>
      <c r="E71" s="517"/>
      <c r="F71" s="506"/>
    </row>
    <row r="72" spans="1:6" s="504" customFormat="1" ht="63.75">
      <c r="A72" s="545"/>
      <c r="B72" s="523" t="s">
        <v>196</v>
      </c>
      <c r="C72" s="522" t="s">
        <v>292</v>
      </c>
      <c r="D72" s="521" t="s">
        <v>197</v>
      </c>
      <c r="E72" s="549" t="s">
        <v>692</v>
      </c>
      <c r="F72" s="506"/>
    </row>
    <row r="73" spans="1:6" s="504" customFormat="1" ht="51">
      <c r="A73" s="545"/>
      <c r="B73" s="548" t="s">
        <v>306</v>
      </c>
      <c r="C73" s="547" t="s">
        <v>338</v>
      </c>
      <c r="D73" s="546" t="s">
        <v>693</v>
      </c>
      <c r="E73" s="515" t="s">
        <v>694</v>
      </c>
      <c r="F73" s="506"/>
    </row>
    <row r="74" spans="1:6" s="504" customFormat="1" ht="38.25">
      <c r="A74" s="545"/>
      <c r="B74" s="544" t="s">
        <v>695</v>
      </c>
      <c r="C74" s="518" t="s">
        <v>290</v>
      </c>
      <c r="D74" s="517" t="s">
        <v>696</v>
      </c>
      <c r="E74" s="517" t="s">
        <v>697</v>
      </c>
      <c r="F74" s="506"/>
    </row>
    <row r="75" spans="1:6" s="504" customFormat="1" ht="25.5">
      <c r="A75" s="545"/>
      <c r="B75" s="544" t="s">
        <v>372</v>
      </c>
      <c r="C75" s="518"/>
      <c r="D75" s="517" t="s">
        <v>698</v>
      </c>
      <c r="E75" s="517" t="s">
        <v>699</v>
      </c>
      <c r="F75" s="506"/>
    </row>
    <row r="76" spans="1:6" s="504" customFormat="1" ht="25.5">
      <c r="A76" s="506"/>
      <c r="B76" s="544" t="s">
        <v>700</v>
      </c>
      <c r="C76" s="518" t="s">
        <v>340</v>
      </c>
      <c r="D76" s="517" t="s">
        <v>701</v>
      </c>
      <c r="E76" s="517" t="s">
        <v>702</v>
      </c>
      <c r="F76" s="506"/>
    </row>
    <row r="77" spans="1:6" s="504" customFormat="1">
      <c r="A77" s="506"/>
      <c r="B77" s="544" t="s">
        <v>313</v>
      </c>
      <c r="C77" s="518"/>
      <c r="D77" s="517"/>
      <c r="E77" s="517"/>
      <c r="F77" s="506"/>
    </row>
    <row r="78" spans="1:6" s="504" customFormat="1" ht="76.5">
      <c r="A78" s="506"/>
      <c r="B78" s="544" t="s">
        <v>419</v>
      </c>
      <c r="C78" s="518" t="s">
        <v>292</v>
      </c>
      <c r="D78" s="517" t="s">
        <v>703</v>
      </c>
      <c r="E78" s="517" t="s">
        <v>704</v>
      </c>
      <c r="F78" s="506"/>
    </row>
    <row r="79" spans="1:6" s="504" customFormat="1" ht="12.75" customHeight="1">
      <c r="A79" s="506">
        <v>2.2000000000000002</v>
      </c>
      <c r="B79" s="513" t="s">
        <v>705</v>
      </c>
      <c r="C79" s="513"/>
      <c r="D79" s="513"/>
      <c r="E79" s="543"/>
      <c r="F79" s="506"/>
    </row>
    <row r="80" spans="1:6" s="504" customFormat="1" ht="63.75">
      <c r="A80" s="506"/>
      <c r="B80" s="523" t="s">
        <v>706</v>
      </c>
      <c r="C80" s="522" t="s">
        <v>338</v>
      </c>
      <c r="D80" s="527" t="s">
        <v>707</v>
      </c>
      <c r="E80" s="521" t="s">
        <v>888</v>
      </c>
      <c r="F80" s="506"/>
    </row>
    <row r="81" spans="1:6" s="504" customFormat="1" ht="25.5">
      <c r="A81" s="506"/>
      <c r="B81" s="523" t="s">
        <v>850</v>
      </c>
      <c r="C81" s="522" t="s">
        <v>292</v>
      </c>
      <c r="D81" s="527" t="s">
        <v>889</v>
      </c>
      <c r="E81" s="521" t="s">
        <v>890</v>
      </c>
      <c r="F81" s="506"/>
    </row>
    <row r="82" spans="1:6" s="504" customFormat="1" ht="25.5">
      <c r="A82" s="506"/>
      <c r="B82" s="523" t="s">
        <v>19</v>
      </c>
      <c r="C82" s="522" t="s">
        <v>344</v>
      </c>
      <c r="D82" s="527" t="s">
        <v>217</v>
      </c>
      <c r="E82" s="521" t="s">
        <v>891</v>
      </c>
      <c r="F82" s="506"/>
    </row>
    <row r="83" spans="1:6" s="504" customFormat="1" ht="63.75">
      <c r="A83" s="506"/>
      <c r="B83" s="523" t="s">
        <v>218</v>
      </c>
      <c r="C83" s="522" t="s">
        <v>292</v>
      </c>
      <c r="D83" s="527" t="s">
        <v>892</v>
      </c>
      <c r="E83" s="521" t="s">
        <v>893</v>
      </c>
      <c r="F83" s="506"/>
    </row>
    <row r="84" spans="1:6" s="504" customFormat="1" ht="63.75">
      <c r="A84" s="506"/>
      <c r="B84" s="523" t="s">
        <v>219</v>
      </c>
      <c r="C84" s="522" t="s">
        <v>292</v>
      </c>
      <c r="D84" s="527" t="s">
        <v>892</v>
      </c>
      <c r="E84" s="521" t="s">
        <v>893</v>
      </c>
      <c r="F84" s="506"/>
    </row>
    <row r="85" spans="1:6" s="504" customFormat="1">
      <c r="A85" s="506">
        <v>2.2999999999999998</v>
      </c>
      <c r="B85" s="513" t="s">
        <v>220</v>
      </c>
      <c r="C85" s="513"/>
      <c r="D85" s="513"/>
      <c r="E85" s="516"/>
      <c r="F85" s="506"/>
    </row>
    <row r="86" spans="1:6" s="504" customFormat="1" ht="12.75" customHeight="1">
      <c r="A86" s="506"/>
      <c r="B86" s="524" t="s">
        <v>221</v>
      </c>
      <c r="C86" s="522"/>
      <c r="D86" s="521"/>
      <c r="E86" s="521"/>
      <c r="F86" s="506"/>
    </row>
    <row r="87" spans="1:6" s="504" customFormat="1" ht="12.75" customHeight="1">
      <c r="A87" s="506"/>
      <c r="B87" s="523" t="s">
        <v>222</v>
      </c>
      <c r="C87" s="522" t="s">
        <v>344</v>
      </c>
      <c r="D87" s="521" t="s">
        <v>894</v>
      </c>
      <c r="E87" s="521" t="s">
        <v>895</v>
      </c>
      <c r="F87" s="506"/>
    </row>
    <row r="88" spans="1:6" s="504" customFormat="1" ht="63.75">
      <c r="A88" s="506"/>
      <c r="B88" s="523" t="s">
        <v>223</v>
      </c>
      <c r="C88" s="522" t="s">
        <v>344</v>
      </c>
      <c r="D88" s="527" t="s">
        <v>896</v>
      </c>
      <c r="E88" s="521" t="s">
        <v>1021</v>
      </c>
      <c r="F88" s="506"/>
    </row>
    <row r="89" spans="1:6" s="504" customFormat="1" ht="76.5">
      <c r="A89" s="506"/>
      <c r="B89" s="523" t="s">
        <v>708</v>
      </c>
      <c r="C89" s="522" t="s">
        <v>344</v>
      </c>
      <c r="D89" s="521" t="s">
        <v>894</v>
      </c>
      <c r="E89" s="521" t="s">
        <v>224</v>
      </c>
      <c r="F89" s="506"/>
    </row>
    <row r="90" spans="1:6" s="504" customFormat="1" ht="12.75" customHeight="1">
      <c r="A90" s="506"/>
      <c r="B90" s="523" t="s">
        <v>225</v>
      </c>
      <c r="C90" s="522" t="s">
        <v>351</v>
      </c>
      <c r="D90" s="521" t="s">
        <v>226</v>
      </c>
      <c r="E90" s="521" t="s">
        <v>729</v>
      </c>
      <c r="F90" s="506"/>
    </row>
    <row r="91" spans="1:6" s="504" customFormat="1" ht="12.75" customHeight="1">
      <c r="A91" s="506"/>
      <c r="B91" s="523" t="s">
        <v>732</v>
      </c>
      <c r="C91" s="522" t="s">
        <v>344</v>
      </c>
      <c r="D91" s="521" t="s">
        <v>897</v>
      </c>
      <c r="E91" s="521" t="s">
        <v>734</v>
      </c>
      <c r="F91" s="506"/>
    </row>
    <row r="92" spans="1:6" s="504" customFormat="1" ht="51">
      <c r="A92" s="506"/>
      <c r="B92" s="523" t="s">
        <v>735</v>
      </c>
      <c r="C92" s="522" t="s">
        <v>344</v>
      </c>
      <c r="D92" s="521" t="s">
        <v>897</v>
      </c>
      <c r="E92" s="521" t="s">
        <v>736</v>
      </c>
      <c r="F92" s="506"/>
    </row>
    <row r="93" spans="1:6" s="504" customFormat="1">
      <c r="A93" s="506"/>
      <c r="B93" s="523" t="s">
        <v>297</v>
      </c>
      <c r="C93" s="522"/>
      <c r="D93" s="521"/>
      <c r="E93" s="521"/>
      <c r="F93" s="506"/>
    </row>
    <row r="94" spans="1:6" s="504" customFormat="1" ht="38.25">
      <c r="A94" s="506"/>
      <c r="B94" s="523" t="s">
        <v>737</v>
      </c>
      <c r="C94" s="522" t="s">
        <v>291</v>
      </c>
      <c r="D94" s="521" t="s">
        <v>738</v>
      </c>
      <c r="E94" s="527" t="s">
        <v>898</v>
      </c>
      <c r="F94" s="506"/>
    </row>
    <row r="95" spans="1:6" s="504" customFormat="1" ht="38.25">
      <c r="A95" s="506"/>
      <c r="B95" s="523" t="s">
        <v>739</v>
      </c>
      <c r="C95" s="522" t="s">
        <v>291</v>
      </c>
      <c r="D95" s="521" t="s">
        <v>307</v>
      </c>
      <c r="E95" s="527" t="s">
        <v>898</v>
      </c>
      <c r="F95" s="506"/>
    </row>
    <row r="96" spans="1:6" s="504" customFormat="1" ht="102">
      <c r="A96" s="506"/>
      <c r="B96" s="523" t="s">
        <v>308</v>
      </c>
      <c r="C96" s="522" t="s">
        <v>291</v>
      </c>
      <c r="D96" s="521" t="s">
        <v>925</v>
      </c>
      <c r="E96" s="527" t="s">
        <v>309</v>
      </c>
      <c r="F96" s="506"/>
    </row>
    <row r="97" spans="1:6" s="504" customFormat="1">
      <c r="A97" s="506"/>
      <c r="B97" s="716" t="s">
        <v>413</v>
      </c>
      <c r="C97" s="717"/>
      <c r="D97" s="718"/>
      <c r="E97" s="521"/>
      <c r="F97" s="506"/>
    </row>
    <row r="98" spans="1:6" s="504" customFormat="1" ht="51">
      <c r="A98" s="506"/>
      <c r="B98" s="523" t="s">
        <v>284</v>
      </c>
      <c r="C98" s="522" t="s">
        <v>344</v>
      </c>
      <c r="D98" s="521" t="s">
        <v>310</v>
      </c>
      <c r="E98" s="521" t="s">
        <v>899</v>
      </c>
      <c r="F98" s="506"/>
    </row>
    <row r="99" spans="1:6" s="504" customFormat="1" ht="38.25">
      <c r="A99" s="506"/>
      <c r="B99" s="523" t="s">
        <v>441</v>
      </c>
      <c r="C99" s="522" t="s">
        <v>344</v>
      </c>
      <c r="D99" s="521" t="s">
        <v>1022</v>
      </c>
      <c r="E99" s="521" t="s">
        <v>1023</v>
      </c>
      <c r="F99" s="506"/>
    </row>
    <row r="100" spans="1:6" s="504" customFormat="1" ht="25.5">
      <c r="A100" s="506"/>
      <c r="B100" s="523" t="s">
        <v>225</v>
      </c>
      <c r="C100" s="522" t="s">
        <v>351</v>
      </c>
      <c r="D100" s="521" t="s">
        <v>226</v>
      </c>
      <c r="E100" s="521" t="s">
        <v>729</v>
      </c>
      <c r="F100" s="506"/>
    </row>
    <row r="101" spans="1:6" s="504" customFormat="1" ht="25.5">
      <c r="A101" s="506"/>
      <c r="B101" s="523" t="s">
        <v>730</v>
      </c>
      <c r="C101" s="522" t="s">
        <v>292</v>
      </c>
      <c r="D101" s="521" t="s">
        <v>731</v>
      </c>
      <c r="E101" s="521" t="s">
        <v>729</v>
      </c>
      <c r="F101" s="506"/>
    </row>
    <row r="102" spans="1:6" s="504" customFormat="1" ht="38.25">
      <c r="A102" s="506"/>
      <c r="B102" s="523" t="s">
        <v>311</v>
      </c>
      <c r="C102" s="522" t="s">
        <v>344</v>
      </c>
      <c r="D102" s="521" t="s">
        <v>733</v>
      </c>
      <c r="E102" s="521" t="s">
        <v>734</v>
      </c>
      <c r="F102" s="506"/>
    </row>
    <row r="103" spans="1:6" s="504" customFormat="1" ht="51">
      <c r="A103" s="506"/>
      <c r="B103" s="523" t="s">
        <v>420</v>
      </c>
      <c r="C103" s="522" t="s">
        <v>344</v>
      </c>
      <c r="D103" s="521" t="s">
        <v>733</v>
      </c>
      <c r="E103" s="521" t="s">
        <v>771</v>
      </c>
      <c r="F103" s="506"/>
    </row>
    <row r="104" spans="1:6" s="504" customFormat="1" ht="38.25">
      <c r="A104" s="506"/>
      <c r="B104" s="523" t="s">
        <v>772</v>
      </c>
      <c r="C104" s="542" t="s">
        <v>344</v>
      </c>
      <c r="D104" s="525" t="s">
        <v>926</v>
      </c>
      <c r="E104" s="521" t="s">
        <v>900</v>
      </c>
      <c r="F104" s="506"/>
    </row>
    <row r="105" spans="1:6" s="504" customFormat="1" ht="12.75" customHeight="1">
      <c r="A105" s="506"/>
      <c r="B105" s="716" t="s">
        <v>927</v>
      </c>
      <c r="C105" s="717"/>
      <c r="D105" s="718"/>
      <c r="E105" s="521"/>
      <c r="F105" s="506"/>
    </row>
    <row r="106" spans="1:6" s="504" customFormat="1" ht="12.75" customHeight="1">
      <c r="A106" s="506"/>
      <c r="B106" s="541" t="s">
        <v>773</v>
      </c>
      <c r="C106" s="540" t="s">
        <v>292</v>
      </c>
      <c r="D106" s="540" t="s">
        <v>774</v>
      </c>
      <c r="E106" s="540" t="s">
        <v>928</v>
      </c>
      <c r="F106" s="506"/>
    </row>
    <row r="107" spans="1:6" s="504" customFormat="1" ht="38.25">
      <c r="A107" s="506"/>
      <c r="B107" s="539" t="s">
        <v>223</v>
      </c>
      <c r="C107" s="538" t="s">
        <v>344</v>
      </c>
      <c r="D107" s="510" t="s">
        <v>901</v>
      </c>
      <c r="E107" s="510" t="s">
        <v>902</v>
      </c>
      <c r="F107" s="506"/>
    </row>
    <row r="108" spans="1:6" s="504" customFormat="1" ht="63.75">
      <c r="A108" s="506"/>
      <c r="B108" s="537" t="s">
        <v>772</v>
      </c>
      <c r="C108" s="536" t="s">
        <v>344</v>
      </c>
      <c r="D108" s="514" t="s">
        <v>903</v>
      </c>
      <c r="E108" s="514" t="s">
        <v>904</v>
      </c>
      <c r="F108" s="506"/>
    </row>
    <row r="109" spans="1:6" s="504" customFormat="1">
      <c r="A109" s="506"/>
      <c r="B109" s="716" t="s">
        <v>420</v>
      </c>
      <c r="C109" s="717"/>
      <c r="D109" s="718"/>
      <c r="E109" s="521"/>
      <c r="F109" s="506"/>
    </row>
    <row r="110" spans="1:6" s="504" customFormat="1" ht="89.25">
      <c r="A110" s="506"/>
      <c r="B110" s="535" t="s">
        <v>1024</v>
      </c>
      <c r="C110" s="534" t="s">
        <v>344</v>
      </c>
      <c r="D110" s="514" t="s">
        <v>1025</v>
      </c>
      <c r="E110" s="514" t="s">
        <v>905</v>
      </c>
      <c r="F110" s="506"/>
    </row>
    <row r="111" spans="1:6" s="504" customFormat="1" ht="89.25">
      <c r="A111" s="506"/>
      <c r="B111" s="535" t="s">
        <v>1026</v>
      </c>
      <c r="C111" s="534" t="s">
        <v>344</v>
      </c>
      <c r="D111" s="514" t="s">
        <v>1025</v>
      </c>
      <c r="E111" s="514" t="s">
        <v>906</v>
      </c>
      <c r="F111" s="506"/>
    </row>
    <row r="112" spans="1:6" s="504" customFormat="1">
      <c r="A112" s="506"/>
      <c r="B112" s="716" t="s">
        <v>775</v>
      </c>
      <c r="C112" s="717"/>
      <c r="D112" s="718"/>
      <c r="E112" s="521"/>
      <c r="F112" s="506"/>
    </row>
    <row r="113" spans="1:6" s="504" customFormat="1" ht="25.5">
      <c r="A113" s="506"/>
      <c r="B113" s="523" t="s">
        <v>225</v>
      </c>
      <c r="C113" s="522" t="s">
        <v>292</v>
      </c>
      <c r="D113" s="521" t="s">
        <v>776</v>
      </c>
      <c r="E113" s="521" t="s">
        <v>729</v>
      </c>
      <c r="F113" s="506"/>
    </row>
    <row r="114" spans="1:6" s="504" customFormat="1" ht="25.5">
      <c r="A114" s="506"/>
      <c r="B114" s="523" t="s">
        <v>730</v>
      </c>
      <c r="C114" s="522" t="s">
        <v>292</v>
      </c>
      <c r="D114" s="521" t="s">
        <v>776</v>
      </c>
      <c r="E114" s="521" t="s">
        <v>729</v>
      </c>
      <c r="F114" s="506"/>
    </row>
    <row r="115" spans="1:6" s="504" customFormat="1" ht="15">
      <c r="A115" s="506">
        <v>2.4</v>
      </c>
      <c r="B115" s="533" t="s">
        <v>777</v>
      </c>
      <c r="C115" s="532"/>
      <c r="D115" s="516"/>
      <c r="E115" s="516"/>
      <c r="F115" s="506"/>
    </row>
    <row r="116" spans="1:6" s="504" customFormat="1">
      <c r="A116" s="506"/>
      <c r="B116" s="716" t="s">
        <v>907</v>
      </c>
      <c r="C116" s="717"/>
      <c r="D116" s="718"/>
      <c r="E116" s="521"/>
      <c r="F116" s="506"/>
    </row>
    <row r="117" spans="1:6" s="504" customFormat="1" ht="63.75">
      <c r="A117" s="506"/>
      <c r="B117" s="523" t="s">
        <v>908</v>
      </c>
      <c r="C117" s="522" t="s">
        <v>344</v>
      </c>
      <c r="D117" s="530" t="s">
        <v>780</v>
      </c>
      <c r="E117" s="530" t="s">
        <v>384</v>
      </c>
      <c r="F117" s="506"/>
    </row>
    <row r="118" spans="1:6" s="504" customFormat="1" ht="63.75">
      <c r="A118" s="506"/>
      <c r="B118" s="523" t="s">
        <v>909</v>
      </c>
      <c r="C118" s="522" t="s">
        <v>344</v>
      </c>
      <c r="D118" s="530" t="s">
        <v>910</v>
      </c>
      <c r="E118" s="530" t="s">
        <v>911</v>
      </c>
      <c r="F118" s="506"/>
    </row>
    <row r="119" spans="1:6" s="504" customFormat="1" ht="51">
      <c r="A119" s="506"/>
      <c r="B119" s="523" t="s">
        <v>385</v>
      </c>
      <c r="C119" s="522" t="s">
        <v>344</v>
      </c>
      <c r="D119" s="521" t="s">
        <v>912</v>
      </c>
      <c r="E119" s="521" t="s">
        <v>386</v>
      </c>
      <c r="F119" s="506"/>
    </row>
    <row r="120" spans="1:6" s="504" customFormat="1" ht="38.25">
      <c r="A120" s="506"/>
      <c r="B120" s="523" t="s">
        <v>387</v>
      </c>
      <c r="C120" s="522" t="s">
        <v>291</v>
      </c>
      <c r="D120" s="521" t="s">
        <v>388</v>
      </c>
      <c r="E120" s="521" t="s">
        <v>389</v>
      </c>
      <c r="F120" s="506"/>
    </row>
    <row r="121" spans="1:6" s="504" customFormat="1">
      <c r="A121" s="506"/>
      <c r="B121" s="716" t="s">
        <v>390</v>
      </c>
      <c r="C121" s="717"/>
      <c r="D121" s="718"/>
      <c r="E121" s="521" t="s">
        <v>386</v>
      </c>
      <c r="F121" s="506"/>
    </row>
    <row r="122" spans="1:6" s="504" customFormat="1">
      <c r="A122" s="506">
        <v>2.5</v>
      </c>
      <c r="B122" s="513" t="s">
        <v>391</v>
      </c>
      <c r="C122" s="513"/>
      <c r="D122" s="513"/>
      <c r="E122" s="516"/>
      <c r="F122" s="506"/>
    </row>
    <row r="123" spans="1:6" s="504" customFormat="1" ht="153">
      <c r="A123" s="506"/>
      <c r="B123" s="524" t="s">
        <v>779</v>
      </c>
      <c r="C123" s="522"/>
      <c r="D123" s="521" t="s">
        <v>392</v>
      </c>
      <c r="E123" s="521" t="s">
        <v>913</v>
      </c>
      <c r="F123" s="506"/>
    </row>
    <row r="124" spans="1:6" s="504" customFormat="1">
      <c r="A124" s="506"/>
      <c r="B124" s="716" t="s">
        <v>393</v>
      </c>
      <c r="C124" s="717"/>
      <c r="D124" s="718"/>
      <c r="E124" s="521"/>
      <c r="F124" s="506"/>
    </row>
    <row r="125" spans="1:6" s="504" customFormat="1" ht="38.25">
      <c r="A125" s="506"/>
      <c r="B125" s="523" t="s">
        <v>394</v>
      </c>
      <c r="C125" s="522" t="s">
        <v>292</v>
      </c>
      <c r="D125" s="521" t="s">
        <v>395</v>
      </c>
      <c r="E125" s="521" t="s">
        <v>396</v>
      </c>
      <c r="F125" s="506"/>
    </row>
    <row r="126" spans="1:6" s="504" customFormat="1" ht="38.25">
      <c r="A126" s="506"/>
      <c r="B126" s="523" t="s">
        <v>397</v>
      </c>
      <c r="C126" s="522" t="s">
        <v>291</v>
      </c>
      <c r="D126" s="521" t="s">
        <v>398</v>
      </c>
      <c r="E126" s="521" t="s">
        <v>399</v>
      </c>
      <c r="F126" s="506"/>
    </row>
    <row r="127" spans="1:6" s="504" customFormat="1" ht="51">
      <c r="A127" s="506"/>
      <c r="B127" s="523" t="s">
        <v>400</v>
      </c>
      <c r="C127" s="522" t="s">
        <v>292</v>
      </c>
      <c r="D127" s="521" t="s">
        <v>817</v>
      </c>
      <c r="E127" s="521" t="s">
        <v>818</v>
      </c>
      <c r="F127" s="506"/>
    </row>
    <row r="128" spans="1:6" s="504" customFormat="1" ht="51">
      <c r="A128" s="506"/>
      <c r="B128" s="523" t="s">
        <v>421</v>
      </c>
      <c r="C128" s="522" t="s">
        <v>292</v>
      </c>
      <c r="D128" s="521" t="s">
        <v>819</v>
      </c>
      <c r="E128" s="521" t="s">
        <v>820</v>
      </c>
      <c r="F128" s="506"/>
    </row>
    <row r="129" spans="1:6" s="504" customFormat="1">
      <c r="A129" s="506"/>
      <c r="B129" s="716" t="s">
        <v>821</v>
      </c>
      <c r="C129" s="717"/>
      <c r="D129" s="718"/>
      <c r="E129" s="530"/>
      <c r="F129" s="506"/>
    </row>
    <row r="130" spans="1:6" s="504" customFormat="1" ht="25.5">
      <c r="A130" s="506"/>
      <c r="B130" s="531" t="s">
        <v>822</v>
      </c>
      <c r="C130" s="522" t="s">
        <v>291</v>
      </c>
      <c r="D130" s="521" t="s">
        <v>823</v>
      </c>
      <c r="E130" s="530" t="s">
        <v>824</v>
      </c>
      <c r="F130" s="506"/>
    </row>
    <row r="131" spans="1:6" s="504" customFormat="1" ht="38.25">
      <c r="A131" s="506"/>
      <c r="B131" s="531" t="s">
        <v>825</v>
      </c>
      <c r="C131" s="522" t="s">
        <v>291</v>
      </c>
      <c r="D131" s="521" t="s">
        <v>826</v>
      </c>
      <c r="E131" s="530" t="s">
        <v>827</v>
      </c>
      <c r="F131" s="506"/>
    </row>
    <row r="132" spans="1:6" s="504" customFormat="1">
      <c r="A132" s="506"/>
      <c r="B132" s="531" t="s">
        <v>431</v>
      </c>
      <c r="C132" s="522"/>
      <c r="D132" s="521"/>
      <c r="E132" s="530"/>
      <c r="F132" s="506"/>
    </row>
    <row r="133" spans="1:6" s="504" customFormat="1" ht="38.25">
      <c r="A133" s="506"/>
      <c r="B133" s="531" t="s">
        <v>828</v>
      </c>
      <c r="C133" s="522" t="s">
        <v>338</v>
      </c>
      <c r="D133" s="521" t="s">
        <v>914</v>
      </c>
      <c r="E133" s="530" t="s">
        <v>915</v>
      </c>
      <c r="F133" s="506"/>
    </row>
    <row r="134" spans="1:6" s="504" customFormat="1" ht="51">
      <c r="A134" s="506"/>
      <c r="B134" s="531" t="s">
        <v>829</v>
      </c>
      <c r="C134" s="522" t="s">
        <v>830</v>
      </c>
      <c r="D134" s="521" t="s">
        <v>831</v>
      </c>
      <c r="E134" s="530" t="s">
        <v>832</v>
      </c>
      <c r="F134" s="506"/>
    </row>
    <row r="135" spans="1:6" s="504" customFormat="1" ht="38.25">
      <c r="A135" s="506"/>
      <c r="B135" s="529" t="s">
        <v>833</v>
      </c>
      <c r="C135" s="528" t="s">
        <v>291</v>
      </c>
      <c r="D135" s="527" t="s">
        <v>834</v>
      </c>
      <c r="E135" s="527" t="s">
        <v>835</v>
      </c>
      <c r="F135" s="506"/>
    </row>
    <row r="136" spans="1:6" s="504" customFormat="1">
      <c r="A136" s="506">
        <v>2.6</v>
      </c>
      <c r="B136" s="513" t="s">
        <v>721</v>
      </c>
      <c r="C136" s="513"/>
      <c r="D136" s="513"/>
      <c r="E136" s="516"/>
      <c r="F136" s="506"/>
    </row>
    <row r="137" spans="1:6" s="504" customFormat="1" ht="76.5">
      <c r="A137" s="506"/>
      <c r="B137" s="526"/>
      <c r="C137" s="522"/>
      <c r="D137" s="521" t="s">
        <v>836</v>
      </c>
      <c r="E137" s="521" t="s">
        <v>837</v>
      </c>
      <c r="F137" s="506"/>
    </row>
    <row r="138" spans="1:6" s="504" customFormat="1">
      <c r="A138" s="506">
        <v>2.7</v>
      </c>
      <c r="B138" s="513" t="s">
        <v>838</v>
      </c>
      <c r="C138" s="513"/>
      <c r="D138" s="513"/>
      <c r="E138" s="516"/>
      <c r="F138" s="506"/>
    </row>
    <row r="139" spans="1:6" s="504" customFormat="1" ht="76.5">
      <c r="A139" s="506"/>
      <c r="B139" s="525"/>
      <c r="C139" s="522"/>
      <c r="D139" s="521" t="s">
        <v>836</v>
      </c>
      <c r="E139" s="521" t="s">
        <v>837</v>
      </c>
      <c r="F139" s="506"/>
    </row>
    <row r="140" spans="1:6" s="504" customFormat="1" ht="25.5">
      <c r="A140" s="506"/>
      <c r="B140" s="523" t="s">
        <v>839</v>
      </c>
      <c r="C140" s="522" t="s">
        <v>290</v>
      </c>
      <c r="D140" s="521" t="s">
        <v>840</v>
      </c>
      <c r="E140" s="521" t="s">
        <v>449</v>
      </c>
      <c r="F140" s="506"/>
    </row>
    <row r="141" spans="1:6" s="504" customFormat="1" ht="25.5">
      <c r="A141" s="506"/>
      <c r="B141" s="523" t="s">
        <v>450</v>
      </c>
      <c r="C141" s="522" t="s">
        <v>290</v>
      </c>
      <c r="D141" s="521" t="s">
        <v>840</v>
      </c>
      <c r="E141" s="521" t="s">
        <v>451</v>
      </c>
      <c r="F141" s="506"/>
    </row>
    <row r="142" spans="1:6" s="504" customFormat="1">
      <c r="A142" s="506">
        <v>2.8</v>
      </c>
      <c r="B142" s="513" t="s">
        <v>452</v>
      </c>
      <c r="C142" s="513"/>
      <c r="D142" s="513"/>
      <c r="E142" s="516"/>
      <c r="F142" s="506"/>
    </row>
    <row r="143" spans="1:6" s="504" customFormat="1">
      <c r="A143" s="506"/>
      <c r="B143" s="716" t="s">
        <v>453</v>
      </c>
      <c r="C143" s="717"/>
      <c r="D143" s="718"/>
      <c r="E143" s="521"/>
      <c r="F143" s="506"/>
    </row>
    <row r="144" spans="1:6" s="504" customFormat="1" ht="25.5">
      <c r="A144" s="506"/>
      <c r="B144" s="523" t="s">
        <v>454</v>
      </c>
      <c r="C144" s="522" t="s">
        <v>344</v>
      </c>
      <c r="D144" s="521" t="s">
        <v>455</v>
      </c>
      <c r="E144" s="521" t="s">
        <v>456</v>
      </c>
      <c r="F144" s="506"/>
    </row>
    <row r="145" spans="1:6" s="504" customFormat="1" ht="25.5">
      <c r="A145" s="506"/>
      <c r="B145" s="523" t="s">
        <v>457</v>
      </c>
      <c r="C145" s="522" t="s">
        <v>344</v>
      </c>
      <c r="D145" s="521" t="s">
        <v>458</v>
      </c>
      <c r="E145" s="521" t="s">
        <v>459</v>
      </c>
      <c r="F145" s="506"/>
    </row>
    <row r="146" spans="1:6" s="504" customFormat="1">
      <c r="A146" s="506"/>
      <c r="B146" s="716" t="s">
        <v>460</v>
      </c>
      <c r="C146" s="717"/>
      <c r="D146" s="718"/>
      <c r="E146" s="521"/>
      <c r="F146" s="506"/>
    </row>
    <row r="147" spans="1:6" s="504" customFormat="1">
      <c r="A147" s="506"/>
      <c r="B147" s="523" t="s">
        <v>461</v>
      </c>
      <c r="C147" s="522"/>
      <c r="D147" s="521"/>
      <c r="E147" s="521"/>
      <c r="F147" s="506"/>
    </row>
    <row r="148" spans="1:6" s="504" customFormat="1" ht="25.5">
      <c r="A148" s="506"/>
      <c r="B148" s="523" t="s">
        <v>462</v>
      </c>
      <c r="C148" s="522" t="s">
        <v>291</v>
      </c>
      <c r="D148" s="521" t="s">
        <v>463</v>
      </c>
      <c r="E148" s="521" t="s">
        <v>954</v>
      </c>
      <c r="F148" s="506"/>
    </row>
    <row r="149" spans="1:6" s="504" customFormat="1">
      <c r="A149" s="506"/>
      <c r="B149" s="524" t="s">
        <v>464</v>
      </c>
      <c r="C149" s="522"/>
      <c r="D149" s="521"/>
      <c r="E149" s="521"/>
      <c r="F149" s="506"/>
    </row>
    <row r="150" spans="1:6" s="504" customFormat="1" ht="25.5">
      <c r="A150" s="506"/>
      <c r="B150" s="523" t="s">
        <v>465</v>
      </c>
      <c r="C150" s="522" t="s">
        <v>291</v>
      </c>
      <c r="D150" s="521" t="s">
        <v>466</v>
      </c>
      <c r="E150" s="521" t="s">
        <v>955</v>
      </c>
      <c r="F150" s="506"/>
    </row>
    <row r="151" spans="1:6" s="504" customFormat="1">
      <c r="A151" s="506"/>
      <c r="B151" s="524" t="s">
        <v>467</v>
      </c>
      <c r="C151" s="522"/>
      <c r="D151" s="521"/>
      <c r="E151" s="521"/>
      <c r="F151" s="506"/>
    </row>
    <row r="152" spans="1:6" s="504" customFormat="1" ht="76.5">
      <c r="A152" s="506"/>
      <c r="B152" s="523" t="s">
        <v>468</v>
      </c>
      <c r="C152" s="522" t="s">
        <v>350</v>
      </c>
      <c r="D152" s="521" t="s">
        <v>469</v>
      </c>
      <c r="E152" s="521" t="s">
        <v>916</v>
      </c>
      <c r="F152" s="506"/>
    </row>
    <row r="153" spans="1:6" s="504" customFormat="1" ht="51">
      <c r="A153" s="506"/>
      <c r="B153" s="523" t="s">
        <v>470</v>
      </c>
      <c r="C153" s="522" t="s">
        <v>291</v>
      </c>
      <c r="D153" s="521" t="s">
        <v>472</v>
      </c>
      <c r="E153" s="521" t="s">
        <v>917</v>
      </c>
      <c r="F153" s="506"/>
    </row>
    <row r="154" spans="1:6" s="504" customFormat="1" ht="38.25">
      <c r="A154" s="506"/>
      <c r="B154" s="523" t="s">
        <v>473</v>
      </c>
      <c r="C154" s="522" t="s">
        <v>291</v>
      </c>
      <c r="D154" s="521" t="s">
        <v>472</v>
      </c>
      <c r="E154" s="521" t="s">
        <v>186</v>
      </c>
      <c r="F154" s="506"/>
    </row>
    <row r="155" spans="1:6" s="504" customFormat="1" ht="25.5">
      <c r="A155" s="506"/>
      <c r="B155" s="523" t="s">
        <v>187</v>
      </c>
      <c r="C155" s="522" t="s">
        <v>291</v>
      </c>
      <c r="D155" s="521" t="s">
        <v>188</v>
      </c>
      <c r="E155" s="521" t="s">
        <v>600</v>
      </c>
      <c r="F155" s="506"/>
    </row>
    <row r="156" spans="1:6" s="504" customFormat="1">
      <c r="A156" s="506"/>
      <c r="B156" s="524" t="s">
        <v>601</v>
      </c>
      <c r="C156" s="522"/>
      <c r="D156" s="521"/>
      <c r="E156" s="521"/>
      <c r="F156" s="506"/>
    </row>
    <row r="157" spans="1:6" s="504" customFormat="1" ht="51">
      <c r="A157" s="506"/>
      <c r="B157" s="523" t="s">
        <v>602</v>
      </c>
      <c r="C157" s="522" t="s">
        <v>291</v>
      </c>
      <c r="D157" s="521" t="s">
        <v>603</v>
      </c>
      <c r="E157" s="521" t="s">
        <v>918</v>
      </c>
      <c r="F157" s="506"/>
    </row>
    <row r="158" spans="1:6" s="504" customFormat="1" ht="25.5">
      <c r="A158" s="506"/>
      <c r="B158" s="523" t="s">
        <v>604</v>
      </c>
      <c r="C158" s="522" t="s">
        <v>291</v>
      </c>
      <c r="D158" s="521" t="s">
        <v>605</v>
      </c>
      <c r="E158" s="521" t="s">
        <v>606</v>
      </c>
      <c r="F158" s="506"/>
    </row>
    <row r="159" spans="1:6" s="504" customFormat="1" ht="38.25">
      <c r="A159" s="506"/>
      <c r="B159" s="524" t="s">
        <v>607</v>
      </c>
      <c r="C159" s="522" t="s">
        <v>291</v>
      </c>
      <c r="D159" s="521" t="s">
        <v>608</v>
      </c>
      <c r="E159" s="521" t="s">
        <v>609</v>
      </c>
      <c r="F159" s="506"/>
    </row>
    <row r="160" spans="1:6" s="504" customFormat="1" ht="38.25">
      <c r="A160" s="506"/>
      <c r="B160" s="524" t="s">
        <v>610</v>
      </c>
      <c r="C160" s="522" t="s">
        <v>291</v>
      </c>
      <c r="D160" s="521" t="s">
        <v>611</v>
      </c>
      <c r="E160" s="521" t="s">
        <v>612</v>
      </c>
      <c r="F160" s="506"/>
    </row>
    <row r="161" spans="1:6" s="504" customFormat="1" ht="25.5">
      <c r="A161" s="506"/>
      <c r="B161" s="524" t="s">
        <v>613</v>
      </c>
      <c r="C161" s="522" t="s">
        <v>338</v>
      </c>
      <c r="D161" s="521" t="s">
        <v>614</v>
      </c>
      <c r="E161" s="521" t="s">
        <v>615</v>
      </c>
      <c r="F161" s="506"/>
    </row>
    <row r="162" spans="1:6" s="504" customFormat="1" ht="38.25">
      <c r="A162" s="506"/>
      <c r="B162" s="524" t="s">
        <v>616</v>
      </c>
      <c r="C162" s="522" t="s">
        <v>291</v>
      </c>
      <c r="D162" s="521" t="s">
        <v>617</v>
      </c>
      <c r="E162" s="521" t="s">
        <v>618</v>
      </c>
      <c r="F162" s="506"/>
    </row>
    <row r="163" spans="1:6" s="504" customFormat="1" ht="38.25">
      <c r="A163" s="506"/>
      <c r="B163" s="524" t="s">
        <v>619</v>
      </c>
      <c r="C163" s="522" t="s">
        <v>291</v>
      </c>
      <c r="D163" s="521" t="s">
        <v>620</v>
      </c>
      <c r="E163" s="521" t="s">
        <v>621</v>
      </c>
      <c r="F163" s="506"/>
    </row>
    <row r="164" spans="1:6" s="504" customFormat="1" ht="38.25">
      <c r="A164" s="506"/>
      <c r="B164" s="524" t="s">
        <v>622</v>
      </c>
      <c r="C164" s="522" t="s">
        <v>292</v>
      </c>
      <c r="D164" s="521" t="s">
        <v>623</v>
      </c>
      <c r="E164" s="521"/>
      <c r="F164" s="506"/>
    </row>
    <row r="165" spans="1:6" s="504" customFormat="1" ht="38.25">
      <c r="A165" s="506"/>
      <c r="B165" s="524" t="s">
        <v>624</v>
      </c>
      <c r="C165" s="522" t="s">
        <v>291</v>
      </c>
      <c r="D165" s="521" t="s">
        <v>625</v>
      </c>
      <c r="E165" s="521" t="s">
        <v>919</v>
      </c>
      <c r="F165" s="506"/>
    </row>
    <row r="166" spans="1:6" s="504" customFormat="1" ht="38.25">
      <c r="A166" s="506"/>
      <c r="B166" s="524" t="s">
        <v>626</v>
      </c>
      <c r="C166" s="522" t="s">
        <v>291</v>
      </c>
      <c r="D166" s="521" t="s">
        <v>625</v>
      </c>
      <c r="E166" s="521" t="s">
        <v>920</v>
      </c>
      <c r="F166" s="506"/>
    </row>
    <row r="167" spans="1:6" s="504" customFormat="1" ht="38.25">
      <c r="A167" s="506"/>
      <c r="B167" s="524" t="s">
        <v>200</v>
      </c>
      <c r="C167" s="522" t="s">
        <v>291</v>
      </c>
      <c r="D167" s="521" t="s">
        <v>625</v>
      </c>
      <c r="E167" s="521" t="s">
        <v>921</v>
      </c>
      <c r="F167" s="506"/>
    </row>
    <row r="168" spans="1:6" s="504" customFormat="1">
      <c r="A168" s="506">
        <v>2.9</v>
      </c>
      <c r="B168" s="513" t="s">
        <v>243</v>
      </c>
      <c r="C168" s="513"/>
      <c r="D168" s="513"/>
      <c r="E168" s="516"/>
      <c r="F168" s="506"/>
    </row>
    <row r="169" spans="1:6" s="504" customFormat="1">
      <c r="A169" s="506"/>
      <c r="B169" s="524" t="s">
        <v>641</v>
      </c>
      <c r="C169" s="522"/>
      <c r="D169" s="521"/>
      <c r="E169" s="521"/>
      <c r="F169" s="508"/>
    </row>
    <row r="170" spans="1:6" s="504" customFormat="1" ht="51">
      <c r="A170" s="506"/>
      <c r="B170" s="523" t="s">
        <v>201</v>
      </c>
      <c r="C170" s="522" t="s">
        <v>292</v>
      </c>
      <c r="D170" s="521" t="s">
        <v>202</v>
      </c>
      <c r="E170" s="521" t="s">
        <v>203</v>
      </c>
      <c r="F170" s="506"/>
    </row>
    <row r="171" spans="1:6" s="504" customFormat="1">
      <c r="A171" s="506"/>
      <c r="B171" s="523" t="s">
        <v>922</v>
      </c>
      <c r="C171" s="522" t="s">
        <v>338</v>
      </c>
      <c r="D171" s="521" t="s">
        <v>923</v>
      </c>
      <c r="E171" s="521"/>
      <c r="F171" s="506"/>
    </row>
    <row r="172" spans="1:6" s="504" customFormat="1" ht="51">
      <c r="A172" s="506"/>
      <c r="B172" s="523" t="s">
        <v>204</v>
      </c>
      <c r="C172" s="522" t="s">
        <v>292</v>
      </c>
      <c r="D172" s="521" t="s">
        <v>202</v>
      </c>
      <c r="E172" s="521" t="s">
        <v>924</v>
      </c>
      <c r="F172" s="506"/>
    </row>
    <row r="173" spans="1:6" s="504" customFormat="1">
      <c r="A173" s="506"/>
      <c r="B173" s="524" t="s">
        <v>422</v>
      </c>
      <c r="C173" s="522"/>
      <c r="D173" s="521"/>
      <c r="E173" s="521"/>
      <c r="F173" s="506"/>
    </row>
    <row r="174" spans="1:6" s="504" customFormat="1" ht="38.25">
      <c r="A174" s="506"/>
      <c r="B174" s="523" t="s">
        <v>205</v>
      </c>
      <c r="C174" s="522" t="s">
        <v>338</v>
      </c>
      <c r="D174" s="521" t="s">
        <v>206</v>
      </c>
      <c r="E174" s="521" t="s">
        <v>207</v>
      </c>
      <c r="F174" s="506"/>
    </row>
    <row r="175" spans="1:6" s="504" customFormat="1" ht="38.25">
      <c r="A175" s="506"/>
      <c r="B175" s="523" t="s">
        <v>209</v>
      </c>
      <c r="C175" s="522" t="s">
        <v>338</v>
      </c>
      <c r="D175" s="521" t="s">
        <v>206</v>
      </c>
      <c r="E175" s="521" t="s">
        <v>210</v>
      </c>
      <c r="F175" s="506"/>
    </row>
    <row r="176" spans="1:6" s="504" customFormat="1" ht="25.5">
      <c r="A176" s="506"/>
      <c r="B176" s="523" t="s">
        <v>359</v>
      </c>
      <c r="C176" s="522" t="s">
        <v>292</v>
      </c>
      <c r="D176" s="521" t="s">
        <v>211</v>
      </c>
      <c r="E176" s="521" t="s">
        <v>212</v>
      </c>
      <c r="F176" s="506"/>
    </row>
    <row r="177" spans="1:6" s="504" customFormat="1">
      <c r="A177" s="506"/>
      <c r="B177" s="524" t="s">
        <v>423</v>
      </c>
      <c r="C177" s="522"/>
      <c r="D177" s="521"/>
      <c r="E177" s="521"/>
      <c r="F177" s="506"/>
    </row>
    <row r="178" spans="1:6" s="504" customFormat="1" ht="51">
      <c r="A178" s="506"/>
      <c r="B178" s="523" t="s">
        <v>213</v>
      </c>
      <c r="C178" s="522" t="s">
        <v>292</v>
      </c>
      <c r="D178" s="521" t="s">
        <v>214</v>
      </c>
      <c r="E178" s="521" t="s">
        <v>215</v>
      </c>
      <c r="F178" s="506"/>
    </row>
    <row r="179" spans="1:6" s="504" customFormat="1">
      <c r="A179" s="520">
        <v>2.1</v>
      </c>
      <c r="B179" s="513" t="s">
        <v>216</v>
      </c>
      <c r="C179" s="513"/>
      <c r="D179" s="513"/>
      <c r="E179" s="516"/>
      <c r="F179" s="506"/>
    </row>
    <row r="180" spans="1:6" s="504" customFormat="1" ht="76.5">
      <c r="A180" s="506"/>
      <c r="B180" s="519"/>
      <c r="C180" s="518"/>
      <c r="D180" s="517" t="s">
        <v>836</v>
      </c>
      <c r="E180" s="517" t="s">
        <v>837</v>
      </c>
      <c r="F180" s="506"/>
    </row>
    <row r="181" spans="1:6" s="504" customFormat="1">
      <c r="A181" s="506">
        <v>2.11</v>
      </c>
      <c r="B181" s="513" t="s">
        <v>630</v>
      </c>
      <c r="C181" s="513"/>
      <c r="D181" s="513"/>
      <c r="E181" s="513"/>
      <c r="F181" s="506"/>
    </row>
    <row r="182" spans="1:6" s="504" customFormat="1" ht="63.75">
      <c r="A182" s="506"/>
      <c r="B182" s="512"/>
      <c r="C182" s="511"/>
      <c r="D182" s="510" t="s">
        <v>631</v>
      </c>
      <c r="E182" s="510" t="s">
        <v>632</v>
      </c>
      <c r="F182" s="506"/>
    </row>
    <row r="183" spans="1:6" s="504" customFormat="1">
      <c r="A183" s="506"/>
      <c r="B183" s="507"/>
      <c r="C183" s="506"/>
      <c r="D183" s="506"/>
      <c r="E183" s="506"/>
      <c r="F183" s="506"/>
    </row>
    <row r="184" spans="1:6" s="504" customFormat="1">
      <c r="A184" s="506"/>
      <c r="B184" s="507"/>
      <c r="C184" s="506"/>
      <c r="D184" s="506"/>
      <c r="E184" s="506"/>
      <c r="F184" s="506"/>
    </row>
    <row r="185" spans="1:6" s="504" customFormat="1">
      <c r="A185" s="506"/>
      <c r="B185" s="507"/>
      <c r="C185" s="506"/>
      <c r="D185" s="506"/>
      <c r="E185" s="506"/>
      <c r="F185" s="506"/>
    </row>
    <row r="186" spans="1:6" s="504" customFormat="1">
      <c r="A186" s="506"/>
      <c r="B186" s="507"/>
      <c r="C186" s="506"/>
      <c r="D186" s="506"/>
      <c r="E186" s="506"/>
      <c r="F186" s="506"/>
    </row>
    <row r="187" spans="1:6" s="504" customFormat="1">
      <c r="A187" s="506"/>
      <c r="B187" s="507"/>
      <c r="C187" s="506"/>
      <c r="D187" s="506"/>
      <c r="E187" s="506"/>
      <c r="F187" s="506"/>
    </row>
    <row r="188" spans="1:6" s="504" customFormat="1">
      <c r="A188" s="506"/>
      <c r="B188" s="507"/>
      <c r="C188" s="506"/>
      <c r="D188" s="506"/>
      <c r="E188" s="506"/>
      <c r="F188" s="506"/>
    </row>
    <row r="189" spans="1:6" s="504" customFormat="1">
      <c r="A189" s="506"/>
      <c r="B189" s="507"/>
      <c r="C189" s="506"/>
      <c r="D189" s="506"/>
      <c r="E189" s="506"/>
      <c r="F189" s="506"/>
    </row>
    <row r="190" spans="1:6" s="504" customFormat="1">
      <c r="A190" s="506"/>
      <c r="B190" s="507"/>
      <c r="C190" s="506"/>
      <c r="D190" s="506"/>
      <c r="E190" s="506"/>
      <c r="F190" s="506"/>
    </row>
    <row r="191" spans="1:6" s="504" customFormat="1">
      <c r="A191" s="506"/>
      <c r="B191" s="507"/>
      <c r="C191" s="506"/>
      <c r="D191" s="506"/>
      <c r="E191" s="506"/>
      <c r="F191" s="506"/>
    </row>
    <row r="192" spans="1:6" s="504" customFormat="1">
      <c r="A192" s="506"/>
      <c r="B192" s="507"/>
      <c r="C192" s="506"/>
      <c r="D192" s="506"/>
      <c r="E192" s="506"/>
      <c r="F192" s="506"/>
    </row>
    <row r="193" spans="1:6" s="504" customFormat="1">
      <c r="A193" s="506"/>
      <c r="B193" s="507"/>
      <c r="C193" s="506"/>
      <c r="D193" s="506"/>
      <c r="E193" s="506"/>
      <c r="F193" s="506"/>
    </row>
    <row r="194" spans="1:6" s="504" customFormat="1">
      <c r="A194" s="506"/>
      <c r="B194" s="507"/>
      <c r="C194" s="506"/>
      <c r="D194" s="506"/>
      <c r="E194" s="506"/>
      <c r="F194" s="506"/>
    </row>
    <row r="195" spans="1:6" s="504" customFormat="1">
      <c r="A195" s="506"/>
      <c r="B195" s="507"/>
      <c r="C195" s="506"/>
      <c r="D195" s="506"/>
      <c r="E195" s="506"/>
      <c r="F195" s="506"/>
    </row>
    <row r="196" spans="1:6" s="504" customFormat="1">
      <c r="A196" s="506"/>
      <c r="B196" s="507"/>
      <c r="C196" s="506"/>
      <c r="D196" s="506"/>
      <c r="E196" s="506"/>
      <c r="F196" s="506"/>
    </row>
    <row r="197" spans="1:6" s="504" customFormat="1">
      <c r="A197" s="506"/>
      <c r="B197" s="507"/>
      <c r="C197" s="506"/>
      <c r="D197" s="506"/>
      <c r="E197" s="506"/>
      <c r="F197" s="506"/>
    </row>
    <row r="198" spans="1:6" s="504" customFormat="1">
      <c r="A198" s="506"/>
      <c r="B198" s="507"/>
      <c r="C198" s="506"/>
      <c r="D198" s="506"/>
      <c r="E198" s="506"/>
      <c r="F198" s="506"/>
    </row>
    <row r="199" spans="1:6" s="504" customFormat="1">
      <c r="A199" s="506"/>
      <c r="B199" s="507"/>
      <c r="C199" s="506"/>
      <c r="D199" s="506"/>
      <c r="E199" s="506"/>
      <c r="F199" s="506"/>
    </row>
    <row r="200" spans="1:6" s="504" customFormat="1">
      <c r="A200" s="506"/>
      <c r="B200" s="507"/>
      <c r="C200" s="506"/>
      <c r="D200" s="506"/>
      <c r="E200" s="506"/>
      <c r="F200" s="506"/>
    </row>
    <row r="201" spans="1:6" s="504" customFormat="1">
      <c r="A201" s="506"/>
      <c r="B201" s="507"/>
      <c r="C201" s="506"/>
      <c r="D201" s="506"/>
      <c r="E201" s="506"/>
      <c r="F201" s="506"/>
    </row>
    <row r="202" spans="1:6" s="504" customFormat="1">
      <c r="A202" s="506"/>
      <c r="B202" s="507"/>
      <c r="C202" s="506"/>
      <c r="D202" s="506"/>
      <c r="E202" s="506"/>
      <c r="F202" s="506"/>
    </row>
    <row r="203" spans="1:6" s="504" customFormat="1">
      <c r="A203" s="506"/>
      <c r="B203" s="507"/>
      <c r="C203" s="506"/>
      <c r="D203" s="506"/>
      <c r="E203" s="506"/>
      <c r="F203" s="506"/>
    </row>
    <row r="204" spans="1:6" s="504" customFormat="1">
      <c r="A204" s="506"/>
      <c r="B204" s="507"/>
      <c r="C204" s="506"/>
      <c r="D204" s="506"/>
      <c r="E204" s="506"/>
      <c r="F204" s="506"/>
    </row>
    <row r="205" spans="1:6" s="504" customFormat="1">
      <c r="A205" s="506"/>
      <c r="B205" s="507"/>
      <c r="C205" s="506"/>
      <c r="D205" s="506"/>
      <c r="E205" s="506"/>
      <c r="F205" s="506"/>
    </row>
    <row r="206" spans="1:6" s="504" customFormat="1">
      <c r="A206" s="506"/>
      <c r="B206" s="507"/>
      <c r="C206" s="506"/>
      <c r="D206" s="506"/>
      <c r="E206" s="506"/>
      <c r="F206" s="506"/>
    </row>
    <row r="207" spans="1:6" s="504" customFormat="1">
      <c r="A207" s="506"/>
      <c r="B207" s="507"/>
      <c r="C207" s="506"/>
      <c r="D207" s="506"/>
      <c r="E207" s="506"/>
      <c r="F207" s="506"/>
    </row>
    <row r="208" spans="1:6" s="504" customFormat="1">
      <c r="A208" s="506"/>
      <c r="B208" s="507"/>
      <c r="C208" s="506"/>
      <c r="D208" s="506"/>
      <c r="E208" s="506"/>
      <c r="F208" s="506"/>
    </row>
    <row r="209" spans="1:6" s="504" customFormat="1">
      <c r="A209" s="506"/>
      <c r="B209" s="507"/>
      <c r="C209" s="506"/>
      <c r="D209" s="506"/>
      <c r="E209" s="506"/>
      <c r="F209" s="506"/>
    </row>
    <row r="210" spans="1:6" s="504" customFormat="1">
      <c r="A210" s="506"/>
      <c r="B210" s="507"/>
      <c r="C210" s="506"/>
      <c r="D210" s="506"/>
      <c r="E210" s="506"/>
      <c r="F210" s="506"/>
    </row>
    <row r="211" spans="1:6" s="504" customFormat="1">
      <c r="A211" s="506"/>
      <c r="B211" s="507"/>
      <c r="C211" s="506"/>
      <c r="D211" s="506"/>
      <c r="E211" s="506"/>
      <c r="F211" s="506"/>
    </row>
    <row r="212" spans="1:6" s="504" customFormat="1">
      <c r="A212" s="506"/>
      <c r="B212" s="507"/>
      <c r="C212" s="506"/>
      <c r="D212" s="506"/>
      <c r="E212" s="506"/>
      <c r="F212" s="506"/>
    </row>
    <row r="213" spans="1:6" s="504" customFormat="1">
      <c r="A213" s="506"/>
      <c r="B213" s="507"/>
      <c r="C213" s="506"/>
      <c r="D213" s="506"/>
      <c r="E213" s="506"/>
      <c r="F213" s="506"/>
    </row>
    <row r="214" spans="1:6" s="504" customFormat="1">
      <c r="A214" s="506"/>
      <c r="B214" s="507"/>
      <c r="C214" s="506"/>
      <c r="D214" s="506"/>
      <c r="E214" s="506"/>
      <c r="F214" s="506"/>
    </row>
    <row r="215" spans="1:6" s="504" customFormat="1">
      <c r="A215" s="506"/>
      <c r="B215" s="507"/>
      <c r="C215" s="506"/>
      <c r="D215" s="506"/>
      <c r="E215" s="506"/>
      <c r="F215" s="506"/>
    </row>
    <row r="216" spans="1:6" s="504" customFormat="1">
      <c r="A216" s="506"/>
      <c r="B216" s="507"/>
      <c r="C216" s="506"/>
      <c r="D216" s="506"/>
      <c r="E216" s="506"/>
      <c r="F216" s="506"/>
    </row>
    <row r="217" spans="1:6" s="504" customFormat="1">
      <c r="A217" s="506"/>
      <c r="B217" s="507"/>
      <c r="C217" s="506"/>
      <c r="D217" s="506"/>
      <c r="E217" s="506"/>
      <c r="F217" s="506"/>
    </row>
    <row r="218" spans="1:6" s="504" customFormat="1">
      <c r="A218" s="506"/>
      <c r="B218" s="507"/>
      <c r="C218" s="506"/>
      <c r="D218" s="506"/>
      <c r="E218" s="506"/>
      <c r="F218" s="506"/>
    </row>
    <row r="219" spans="1:6" s="504" customFormat="1">
      <c r="A219" s="506"/>
      <c r="B219" s="507"/>
      <c r="C219" s="506"/>
      <c r="D219" s="506"/>
      <c r="E219" s="506"/>
      <c r="F219" s="506"/>
    </row>
    <row r="220" spans="1:6" s="504" customFormat="1">
      <c r="A220" s="506"/>
      <c r="B220" s="507"/>
      <c r="C220" s="506"/>
      <c r="D220" s="506"/>
      <c r="E220" s="506"/>
      <c r="F220" s="506"/>
    </row>
    <row r="221" spans="1:6" s="504" customFormat="1">
      <c r="A221" s="506"/>
      <c r="B221" s="507"/>
      <c r="C221" s="506"/>
      <c r="D221" s="506"/>
      <c r="E221" s="506"/>
      <c r="F221" s="506"/>
    </row>
    <row r="222" spans="1:6" s="504" customFormat="1">
      <c r="A222" s="506"/>
      <c r="B222" s="507"/>
      <c r="C222" s="506"/>
      <c r="D222" s="506"/>
      <c r="E222" s="506"/>
      <c r="F222" s="506"/>
    </row>
    <row r="223" spans="1:6" s="504" customFormat="1">
      <c r="A223" s="506"/>
      <c r="B223" s="507"/>
      <c r="C223" s="506"/>
      <c r="D223" s="506"/>
      <c r="E223" s="506"/>
      <c r="F223" s="506"/>
    </row>
    <row r="224" spans="1:6" s="504" customFormat="1">
      <c r="A224" s="506"/>
      <c r="B224" s="507"/>
      <c r="C224" s="506"/>
      <c r="D224" s="506"/>
      <c r="E224" s="506"/>
      <c r="F224" s="506"/>
    </row>
    <row r="225" spans="1:6" s="504" customFormat="1">
      <c r="A225" s="506"/>
      <c r="B225" s="507"/>
      <c r="C225" s="506"/>
      <c r="D225" s="506"/>
      <c r="E225" s="506"/>
      <c r="F225" s="506"/>
    </row>
    <row r="226" spans="1:6" s="504" customFormat="1">
      <c r="A226" s="506"/>
      <c r="B226" s="507"/>
      <c r="C226" s="506"/>
      <c r="D226" s="506"/>
      <c r="E226" s="506"/>
      <c r="F226" s="506"/>
    </row>
    <row r="227" spans="1:6" s="504" customFormat="1">
      <c r="A227" s="506"/>
      <c r="B227" s="507"/>
      <c r="C227" s="506"/>
      <c r="D227" s="506"/>
      <c r="E227" s="506"/>
      <c r="F227" s="506"/>
    </row>
  </sheetData>
  <mergeCells count="30">
    <mergeCell ref="B129:D129"/>
    <mergeCell ref="B143:D143"/>
    <mergeCell ref="B146:D146"/>
    <mergeCell ref="B109:D109"/>
    <mergeCell ref="B112:D112"/>
    <mergeCell ref="B116:D116"/>
    <mergeCell ref="B121:D121"/>
    <mergeCell ref="B124:D124"/>
    <mergeCell ref="C57:E57"/>
    <mergeCell ref="C58:E58"/>
    <mergeCell ref="C59:E59"/>
    <mergeCell ref="B97:D97"/>
    <mergeCell ref="B105:D105"/>
    <mergeCell ref="A1:E1"/>
    <mergeCell ref="A2:E2"/>
    <mergeCell ref="A3:E3"/>
    <mergeCell ref="A4:E4"/>
    <mergeCell ref="B9:E9"/>
    <mergeCell ref="B10:E10"/>
    <mergeCell ref="B11:E11"/>
    <mergeCell ref="B12:E12"/>
    <mergeCell ref="B30:E30"/>
    <mergeCell ref="B21:E21"/>
    <mergeCell ref="B24:E24"/>
    <mergeCell ref="B27:E27"/>
    <mergeCell ref="B48:E48"/>
    <mergeCell ref="B50:E50"/>
    <mergeCell ref="C52:E52"/>
    <mergeCell ref="C55:E55"/>
    <mergeCell ref="C56:E56"/>
  </mergeCells>
  <pageMargins left="0.35433070866141736" right="0" top="0.98425196850393704" bottom="0.98425196850393704" header="0.51181102362204722" footer="0.51181102362204722"/>
  <pageSetup paperSize="9" scale="70" firstPageNumber="32" fitToHeight="0"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48"/>
  <sheetViews>
    <sheetView zoomScaleNormal="100" workbookViewId="0"/>
  </sheetViews>
  <sheetFormatPr defaultRowHeight="15"/>
  <cols>
    <col min="1" max="1" width="9.28515625" style="653" customWidth="1"/>
    <col min="2" max="2" width="121.85546875" style="653" customWidth="1"/>
    <col min="3" max="3" width="21.140625" style="653" customWidth="1"/>
    <col min="4" max="4" width="65.42578125" style="653" customWidth="1"/>
    <col min="5" max="16384" width="9.140625" style="653"/>
  </cols>
  <sheetData>
    <row r="1" spans="1:4" s="650" customFormat="1" ht="19.5">
      <c r="A1" s="648" t="s">
        <v>1027</v>
      </c>
      <c r="B1" s="649"/>
      <c r="C1" s="649"/>
      <c r="D1" s="649"/>
    </row>
    <row r="2" spans="1:4" s="650" customFormat="1" ht="18.75">
      <c r="A2" s="651" t="s">
        <v>1076</v>
      </c>
    </row>
    <row r="3" spans="1:4" s="650" customFormat="1" ht="18.75">
      <c r="A3" s="651"/>
    </row>
    <row r="4" spans="1:4" s="650" customFormat="1" ht="18.75">
      <c r="A4" s="652" t="str">
        <f>SUMMARY!A4</f>
        <v>PUMPING STATION TYPE XX, OVERFLOW STORAGE, PRESSURE MAIN, GRAVITY SEWER, VACUUM SEWER &amp; VACUUM PUMP STATION</v>
      </c>
    </row>
    <row r="5" spans="1:4" ht="15.75" thickBot="1"/>
    <row r="6" spans="1:4" ht="32.25" thickBot="1">
      <c r="A6" s="473"/>
      <c r="B6" s="474" t="s">
        <v>29</v>
      </c>
      <c r="C6" s="474" t="s">
        <v>198</v>
      </c>
      <c r="D6" s="474" t="s">
        <v>30</v>
      </c>
    </row>
    <row r="7" spans="1:4" ht="30">
      <c r="A7" s="655"/>
      <c r="B7" s="656" t="s">
        <v>1077</v>
      </c>
      <c r="C7" s="655"/>
      <c r="D7" s="655"/>
    </row>
    <row r="8" spans="1:4">
      <c r="A8" s="657">
        <v>1</v>
      </c>
      <c r="B8" s="658" t="s">
        <v>1078</v>
      </c>
      <c r="C8" s="657"/>
      <c r="D8" s="657"/>
    </row>
    <row r="9" spans="1:4" ht="30">
      <c r="A9" s="657">
        <v>2</v>
      </c>
      <c r="B9" s="658" t="s">
        <v>1079</v>
      </c>
      <c r="C9" s="657"/>
      <c r="D9" s="657"/>
    </row>
    <row r="10" spans="1:4" ht="30">
      <c r="A10" s="657">
        <v>3</v>
      </c>
      <c r="B10" s="658" t="s">
        <v>1080</v>
      </c>
      <c r="C10" s="657"/>
      <c r="D10" s="657"/>
    </row>
    <row r="11" spans="1:4" ht="30">
      <c r="A11" s="657">
        <v>4</v>
      </c>
      <c r="B11" s="658" t="s">
        <v>1081</v>
      </c>
      <c r="C11" s="657"/>
      <c r="D11" s="657"/>
    </row>
    <row r="12" spans="1:4">
      <c r="A12" s="657">
        <v>5</v>
      </c>
      <c r="B12" s="658" t="s">
        <v>1082</v>
      </c>
      <c r="C12" s="657"/>
      <c r="D12" s="657"/>
    </row>
    <row r="13" spans="1:4" ht="30">
      <c r="A13" s="657">
        <v>6</v>
      </c>
      <c r="B13" s="658" t="s">
        <v>1083</v>
      </c>
      <c r="C13" s="657"/>
      <c r="D13" s="657"/>
    </row>
    <row r="14" spans="1:4">
      <c r="A14" s="657">
        <v>7</v>
      </c>
      <c r="B14" s="658" t="s">
        <v>1084</v>
      </c>
      <c r="C14" s="657"/>
      <c r="D14" s="657"/>
    </row>
    <row r="15" spans="1:4" ht="30">
      <c r="A15" s="657">
        <v>8</v>
      </c>
      <c r="B15" s="658" t="s">
        <v>1085</v>
      </c>
      <c r="C15" s="657"/>
      <c r="D15" s="657"/>
    </row>
    <row r="16" spans="1:4" ht="30">
      <c r="A16" s="657">
        <v>9</v>
      </c>
      <c r="B16" s="658" t="s">
        <v>1086</v>
      </c>
      <c r="C16" s="657"/>
      <c r="D16" s="657"/>
    </row>
    <row r="17" spans="1:4" ht="45">
      <c r="A17" s="657">
        <v>10</v>
      </c>
      <c r="B17" s="658" t="s">
        <v>1087</v>
      </c>
      <c r="C17" s="657"/>
      <c r="D17" s="657"/>
    </row>
    <row r="18" spans="1:4" ht="45">
      <c r="A18" s="657">
        <v>11</v>
      </c>
      <c r="B18" s="658" t="s">
        <v>1094</v>
      </c>
      <c r="C18" s="657"/>
      <c r="D18" s="657"/>
    </row>
    <row r="19" spans="1:4" ht="30">
      <c r="A19" s="657">
        <v>12</v>
      </c>
      <c r="B19" s="658" t="s">
        <v>1095</v>
      </c>
      <c r="C19" s="657"/>
      <c r="D19" s="657"/>
    </row>
    <row r="20" spans="1:4" ht="45">
      <c r="A20" s="657">
        <v>13</v>
      </c>
      <c r="B20" s="658" t="s">
        <v>1096</v>
      </c>
      <c r="C20" s="657"/>
      <c r="D20" s="657"/>
    </row>
    <row r="21" spans="1:4">
      <c r="A21" s="657">
        <v>14</v>
      </c>
      <c r="B21" s="658" t="s">
        <v>1097</v>
      </c>
      <c r="C21" s="657"/>
      <c r="D21" s="657"/>
    </row>
    <row r="22" spans="1:4" ht="45">
      <c r="A22" s="657">
        <v>15</v>
      </c>
      <c r="B22" s="658" t="s">
        <v>1098</v>
      </c>
      <c r="C22" s="657"/>
      <c r="D22" s="657"/>
    </row>
    <row r="23" spans="1:4" ht="30">
      <c r="A23" s="657">
        <v>16</v>
      </c>
      <c r="B23" s="658" t="s">
        <v>1099</v>
      </c>
      <c r="C23" s="657"/>
      <c r="D23" s="657"/>
    </row>
    <row r="24" spans="1:4" ht="30">
      <c r="A24" s="657">
        <v>17</v>
      </c>
      <c r="B24" s="659" t="s">
        <v>1088</v>
      </c>
      <c r="C24" s="657"/>
      <c r="D24" s="657"/>
    </row>
    <row r="25" spans="1:4" ht="60">
      <c r="A25" s="657">
        <v>18</v>
      </c>
      <c r="B25" s="659" t="s">
        <v>1089</v>
      </c>
      <c r="C25" s="657"/>
      <c r="D25" s="657"/>
    </row>
    <row r="26" spans="1:4" ht="18.75">
      <c r="A26" s="660"/>
      <c r="B26" s="661" t="s">
        <v>1090</v>
      </c>
      <c r="C26" s="660"/>
      <c r="D26" s="660"/>
    </row>
    <row r="27" spans="1:4">
      <c r="A27" s="657">
        <v>19</v>
      </c>
      <c r="B27" s="658" t="s">
        <v>1091</v>
      </c>
      <c r="C27" s="657"/>
      <c r="D27" s="657"/>
    </row>
    <row r="28" spans="1:4" ht="30">
      <c r="A28" s="657">
        <v>20</v>
      </c>
      <c r="B28" s="658" t="s">
        <v>1092</v>
      </c>
      <c r="C28" s="657"/>
      <c r="D28" s="657"/>
    </row>
    <row r="29" spans="1:4" ht="30.75" thickBot="1">
      <c r="A29" s="662">
        <v>21</v>
      </c>
      <c r="B29" s="663" t="s">
        <v>1093</v>
      </c>
      <c r="C29" s="662"/>
      <c r="D29" s="662"/>
    </row>
    <row r="30" spans="1:4">
      <c r="A30" s="664"/>
      <c r="B30" s="659"/>
      <c r="C30" s="664"/>
      <c r="D30" s="664"/>
    </row>
    <row r="31" spans="1:4" ht="30">
      <c r="A31" s="484" t="s">
        <v>534</v>
      </c>
      <c r="B31" s="647"/>
      <c r="C31" s="484" t="s">
        <v>535</v>
      </c>
      <c r="D31" s="647"/>
    </row>
    <row r="32" spans="1:4">
      <c r="B32" s="654"/>
    </row>
    <row r="33" spans="2:2">
      <c r="B33" s="654"/>
    </row>
    <row r="34" spans="2:2">
      <c r="B34" s="654"/>
    </row>
    <row r="35" spans="2:2">
      <c r="B35" s="654"/>
    </row>
    <row r="36" spans="2:2">
      <c r="B36" s="654"/>
    </row>
    <row r="37" spans="2:2">
      <c r="B37" s="654"/>
    </row>
    <row r="38" spans="2:2">
      <c r="B38" s="654"/>
    </row>
    <row r="39" spans="2:2">
      <c r="B39" s="654"/>
    </row>
    <row r="40" spans="2:2">
      <c r="B40" s="654"/>
    </row>
    <row r="41" spans="2:2">
      <c r="B41" s="654"/>
    </row>
    <row r="42" spans="2:2">
      <c r="B42" s="654"/>
    </row>
    <row r="43" spans="2:2">
      <c r="B43" s="654"/>
    </row>
    <row r="44" spans="2:2">
      <c r="B44" s="654"/>
    </row>
    <row r="45" spans="2:2">
      <c r="B45" s="654"/>
    </row>
    <row r="46" spans="2:2">
      <c r="B46" s="654"/>
    </row>
    <row r="47" spans="2:2">
      <c r="B47" s="654"/>
    </row>
    <row r="48" spans="2:2">
      <c r="B48" s="654"/>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I1262"/>
  <sheetViews>
    <sheetView zoomScale="90" workbookViewId="0">
      <pane xSplit="1" ySplit="12" topLeftCell="B13" activePane="bottomRight" state="frozen"/>
      <selection pane="topRight" activeCell="B1" sqref="B1"/>
      <selection pane="bottomLeft" activeCell="A13" sqref="A13"/>
      <selection pane="bottomRight" activeCell="B13" sqref="B13"/>
    </sheetView>
  </sheetViews>
  <sheetFormatPr defaultRowHeight="12.75"/>
  <cols>
    <col min="1" max="1" width="5.42578125" style="236" customWidth="1"/>
    <col min="2" max="2" width="7.42578125" style="236" bestFit="1" customWidth="1"/>
    <col min="3" max="3" width="6.28515625" style="236" customWidth="1"/>
    <col min="4" max="4" width="6.42578125" style="236" customWidth="1"/>
    <col min="5" max="5" width="6.85546875" style="236" customWidth="1"/>
    <col min="6" max="7" width="6.42578125" style="236" customWidth="1"/>
    <col min="8" max="8" width="6.28515625" style="236" customWidth="1"/>
    <col min="9" max="9" width="6" style="236" customWidth="1"/>
    <col min="10" max="10" width="6.7109375" style="236" customWidth="1"/>
    <col min="11" max="12" width="6.140625" style="236" customWidth="1"/>
    <col min="13" max="13" width="6" style="236" customWidth="1"/>
    <col min="14" max="14" width="8.85546875" style="236" customWidth="1"/>
    <col min="15" max="15" width="9.42578125" style="236" customWidth="1"/>
    <col min="16" max="17" width="9.42578125" style="377" customWidth="1"/>
    <col min="18" max="18" width="9.42578125" style="236" bestFit="1" customWidth="1"/>
    <col min="19" max="19" width="8.7109375" style="236" bestFit="1" customWidth="1"/>
    <col min="20" max="20" width="7.140625" style="236" bestFit="1" customWidth="1"/>
    <col min="21" max="32" width="6.42578125" style="236" customWidth="1"/>
    <col min="33" max="33" width="8" style="236" customWidth="1"/>
    <col min="34" max="253" width="6.42578125" style="236" customWidth="1"/>
    <col min="254" max="256" width="9.140625" style="236"/>
    <col min="257" max="257" width="5.42578125" style="236" customWidth="1"/>
    <col min="258" max="258" width="7.42578125" style="236" bestFit="1" customWidth="1"/>
    <col min="259" max="259" width="6.28515625" style="236" customWidth="1"/>
    <col min="260" max="260" width="6.42578125" style="236" customWidth="1"/>
    <col min="261" max="261" width="6.85546875" style="236" customWidth="1"/>
    <col min="262" max="263" width="6.42578125" style="236" customWidth="1"/>
    <col min="264" max="264" width="6.28515625" style="236" customWidth="1"/>
    <col min="265" max="265" width="6" style="236" customWidth="1"/>
    <col min="266" max="266" width="6.7109375" style="236" customWidth="1"/>
    <col min="267" max="268" width="6.140625" style="236" customWidth="1"/>
    <col min="269" max="269" width="6" style="236" customWidth="1"/>
    <col min="270" max="270" width="8.85546875" style="236" customWidth="1"/>
    <col min="271" max="273" width="9.42578125" style="236" customWidth="1"/>
    <col min="274" max="274" width="9.42578125" style="236" bestFit="1" customWidth="1"/>
    <col min="275" max="275" width="8.7109375" style="236" bestFit="1" customWidth="1"/>
    <col min="276" max="276" width="7.140625" style="236" bestFit="1" customWidth="1"/>
    <col min="277" max="288" width="6.42578125" style="236" customWidth="1"/>
    <col min="289" max="289" width="8" style="236" customWidth="1"/>
    <col min="290" max="509" width="6.42578125" style="236" customWidth="1"/>
    <col min="510" max="512" width="9.140625" style="236"/>
    <col min="513" max="513" width="5.42578125" style="236" customWidth="1"/>
    <col min="514" max="514" width="7.42578125" style="236" bestFit="1" customWidth="1"/>
    <col min="515" max="515" width="6.28515625" style="236" customWidth="1"/>
    <col min="516" max="516" width="6.42578125" style="236" customWidth="1"/>
    <col min="517" max="517" width="6.85546875" style="236" customWidth="1"/>
    <col min="518" max="519" width="6.42578125" style="236" customWidth="1"/>
    <col min="520" max="520" width="6.28515625" style="236" customWidth="1"/>
    <col min="521" max="521" width="6" style="236" customWidth="1"/>
    <col min="522" max="522" width="6.7109375" style="236" customWidth="1"/>
    <col min="523" max="524" width="6.140625" style="236" customWidth="1"/>
    <col min="525" max="525" width="6" style="236" customWidth="1"/>
    <col min="526" max="526" width="8.85546875" style="236" customWidth="1"/>
    <col min="527" max="529" width="9.42578125" style="236" customWidth="1"/>
    <col min="530" max="530" width="9.42578125" style="236" bestFit="1" customWidth="1"/>
    <col min="531" max="531" width="8.7109375" style="236" bestFit="1" customWidth="1"/>
    <col min="532" max="532" width="7.140625" style="236" bestFit="1" customWidth="1"/>
    <col min="533" max="544" width="6.42578125" style="236" customWidth="1"/>
    <col min="545" max="545" width="8" style="236" customWidth="1"/>
    <col min="546" max="765" width="6.42578125" style="236" customWidth="1"/>
    <col min="766" max="768" width="9.140625" style="236"/>
    <col min="769" max="769" width="5.42578125" style="236" customWidth="1"/>
    <col min="770" max="770" width="7.42578125" style="236" bestFit="1" customWidth="1"/>
    <col min="771" max="771" width="6.28515625" style="236" customWidth="1"/>
    <col min="772" max="772" width="6.42578125" style="236" customWidth="1"/>
    <col min="773" max="773" width="6.85546875" style="236" customWidth="1"/>
    <col min="774" max="775" width="6.42578125" style="236" customWidth="1"/>
    <col min="776" max="776" width="6.28515625" style="236" customWidth="1"/>
    <col min="777" max="777" width="6" style="236" customWidth="1"/>
    <col min="778" max="778" width="6.7109375" style="236" customWidth="1"/>
    <col min="779" max="780" width="6.140625" style="236" customWidth="1"/>
    <col min="781" max="781" width="6" style="236" customWidth="1"/>
    <col min="782" max="782" width="8.85546875" style="236" customWidth="1"/>
    <col min="783" max="785" width="9.42578125" style="236" customWidth="1"/>
    <col min="786" max="786" width="9.42578125" style="236" bestFit="1" customWidth="1"/>
    <col min="787" max="787" width="8.7109375" style="236" bestFit="1" customWidth="1"/>
    <col min="788" max="788" width="7.140625" style="236" bestFit="1" customWidth="1"/>
    <col min="789" max="800" width="6.42578125" style="236" customWidth="1"/>
    <col min="801" max="801" width="8" style="236" customWidth="1"/>
    <col min="802" max="1021" width="6.42578125" style="236" customWidth="1"/>
    <col min="1022" max="1024" width="9.140625" style="236"/>
    <col min="1025" max="1025" width="5.42578125" style="236" customWidth="1"/>
    <col min="1026" max="1026" width="7.42578125" style="236" bestFit="1" customWidth="1"/>
    <col min="1027" max="1027" width="6.28515625" style="236" customWidth="1"/>
    <col min="1028" max="1028" width="6.42578125" style="236" customWidth="1"/>
    <col min="1029" max="1029" width="6.85546875" style="236" customWidth="1"/>
    <col min="1030" max="1031" width="6.42578125" style="236" customWidth="1"/>
    <col min="1032" max="1032" width="6.28515625" style="236" customWidth="1"/>
    <col min="1033" max="1033" width="6" style="236" customWidth="1"/>
    <col min="1034" max="1034" width="6.7109375" style="236" customWidth="1"/>
    <col min="1035" max="1036" width="6.140625" style="236" customWidth="1"/>
    <col min="1037" max="1037" width="6" style="236" customWidth="1"/>
    <col min="1038" max="1038" width="8.85546875" style="236" customWidth="1"/>
    <col min="1039" max="1041" width="9.42578125" style="236" customWidth="1"/>
    <col min="1042" max="1042" width="9.42578125" style="236" bestFit="1" customWidth="1"/>
    <col min="1043" max="1043" width="8.7109375" style="236" bestFit="1" customWidth="1"/>
    <col min="1044" max="1044" width="7.140625" style="236" bestFit="1" customWidth="1"/>
    <col min="1045" max="1056" width="6.42578125" style="236" customWidth="1"/>
    <col min="1057" max="1057" width="8" style="236" customWidth="1"/>
    <col min="1058" max="1277" width="6.42578125" style="236" customWidth="1"/>
    <col min="1278" max="1280" width="9.140625" style="236"/>
    <col min="1281" max="1281" width="5.42578125" style="236" customWidth="1"/>
    <col min="1282" max="1282" width="7.42578125" style="236" bestFit="1" customWidth="1"/>
    <col min="1283" max="1283" width="6.28515625" style="236" customWidth="1"/>
    <col min="1284" max="1284" width="6.42578125" style="236" customWidth="1"/>
    <col min="1285" max="1285" width="6.85546875" style="236" customWidth="1"/>
    <col min="1286" max="1287" width="6.42578125" style="236" customWidth="1"/>
    <col min="1288" max="1288" width="6.28515625" style="236" customWidth="1"/>
    <col min="1289" max="1289" width="6" style="236" customWidth="1"/>
    <col min="1290" max="1290" width="6.7109375" style="236" customWidth="1"/>
    <col min="1291" max="1292" width="6.140625" style="236" customWidth="1"/>
    <col min="1293" max="1293" width="6" style="236" customWidth="1"/>
    <col min="1294" max="1294" width="8.85546875" style="236" customWidth="1"/>
    <col min="1295" max="1297" width="9.42578125" style="236" customWidth="1"/>
    <col min="1298" max="1298" width="9.42578125" style="236" bestFit="1" customWidth="1"/>
    <col min="1299" max="1299" width="8.7109375" style="236" bestFit="1" customWidth="1"/>
    <col min="1300" max="1300" width="7.140625" style="236" bestFit="1" customWidth="1"/>
    <col min="1301" max="1312" width="6.42578125" style="236" customWidth="1"/>
    <col min="1313" max="1313" width="8" style="236" customWidth="1"/>
    <col min="1314" max="1533" width="6.42578125" style="236" customWidth="1"/>
    <col min="1534" max="1536" width="9.140625" style="236"/>
    <col min="1537" max="1537" width="5.42578125" style="236" customWidth="1"/>
    <col min="1538" max="1538" width="7.42578125" style="236" bestFit="1" customWidth="1"/>
    <col min="1539" max="1539" width="6.28515625" style="236" customWidth="1"/>
    <col min="1540" max="1540" width="6.42578125" style="236" customWidth="1"/>
    <col min="1541" max="1541" width="6.85546875" style="236" customWidth="1"/>
    <col min="1542" max="1543" width="6.42578125" style="236" customWidth="1"/>
    <col min="1544" max="1544" width="6.28515625" style="236" customWidth="1"/>
    <col min="1545" max="1545" width="6" style="236" customWidth="1"/>
    <col min="1546" max="1546" width="6.7109375" style="236" customWidth="1"/>
    <col min="1547" max="1548" width="6.140625" style="236" customWidth="1"/>
    <col min="1549" max="1549" width="6" style="236" customWidth="1"/>
    <col min="1550" max="1550" width="8.85546875" style="236" customWidth="1"/>
    <col min="1551" max="1553" width="9.42578125" style="236" customWidth="1"/>
    <col min="1554" max="1554" width="9.42578125" style="236" bestFit="1" customWidth="1"/>
    <col min="1555" max="1555" width="8.7109375" style="236" bestFit="1" customWidth="1"/>
    <col min="1556" max="1556" width="7.140625" style="236" bestFit="1" customWidth="1"/>
    <col min="1557" max="1568" width="6.42578125" style="236" customWidth="1"/>
    <col min="1569" max="1569" width="8" style="236" customWidth="1"/>
    <col min="1570" max="1789" width="6.42578125" style="236" customWidth="1"/>
    <col min="1790" max="1792" width="9.140625" style="236"/>
    <col min="1793" max="1793" width="5.42578125" style="236" customWidth="1"/>
    <col min="1794" max="1794" width="7.42578125" style="236" bestFit="1" customWidth="1"/>
    <col min="1795" max="1795" width="6.28515625" style="236" customWidth="1"/>
    <col min="1796" max="1796" width="6.42578125" style="236" customWidth="1"/>
    <col min="1797" max="1797" width="6.85546875" style="236" customWidth="1"/>
    <col min="1798" max="1799" width="6.42578125" style="236" customWidth="1"/>
    <col min="1800" max="1800" width="6.28515625" style="236" customWidth="1"/>
    <col min="1801" max="1801" width="6" style="236" customWidth="1"/>
    <col min="1802" max="1802" width="6.7109375" style="236" customWidth="1"/>
    <col min="1803" max="1804" width="6.140625" style="236" customWidth="1"/>
    <col min="1805" max="1805" width="6" style="236" customWidth="1"/>
    <col min="1806" max="1806" width="8.85546875" style="236" customWidth="1"/>
    <col min="1807" max="1809" width="9.42578125" style="236" customWidth="1"/>
    <col min="1810" max="1810" width="9.42578125" style="236" bestFit="1" customWidth="1"/>
    <col min="1811" max="1811" width="8.7109375" style="236" bestFit="1" customWidth="1"/>
    <col min="1812" max="1812" width="7.140625" style="236" bestFit="1" customWidth="1"/>
    <col min="1813" max="1824" width="6.42578125" style="236" customWidth="1"/>
    <col min="1825" max="1825" width="8" style="236" customWidth="1"/>
    <col min="1826" max="2045" width="6.42578125" style="236" customWidth="1"/>
    <col min="2046" max="2048" width="9.140625" style="236"/>
    <col min="2049" max="2049" width="5.42578125" style="236" customWidth="1"/>
    <col min="2050" max="2050" width="7.42578125" style="236" bestFit="1" customWidth="1"/>
    <col min="2051" max="2051" width="6.28515625" style="236" customWidth="1"/>
    <col min="2052" max="2052" width="6.42578125" style="236" customWidth="1"/>
    <col min="2053" max="2053" width="6.85546875" style="236" customWidth="1"/>
    <col min="2054" max="2055" width="6.42578125" style="236" customWidth="1"/>
    <col min="2056" max="2056" width="6.28515625" style="236" customWidth="1"/>
    <col min="2057" max="2057" width="6" style="236" customWidth="1"/>
    <col min="2058" max="2058" width="6.7109375" style="236" customWidth="1"/>
    <col min="2059" max="2060" width="6.140625" style="236" customWidth="1"/>
    <col min="2061" max="2061" width="6" style="236" customWidth="1"/>
    <col min="2062" max="2062" width="8.85546875" style="236" customWidth="1"/>
    <col min="2063" max="2065" width="9.42578125" style="236" customWidth="1"/>
    <col min="2066" max="2066" width="9.42578125" style="236" bestFit="1" customWidth="1"/>
    <col min="2067" max="2067" width="8.7109375" style="236" bestFit="1" customWidth="1"/>
    <col min="2068" max="2068" width="7.140625" style="236" bestFit="1" customWidth="1"/>
    <col min="2069" max="2080" width="6.42578125" style="236" customWidth="1"/>
    <col min="2081" max="2081" width="8" style="236" customWidth="1"/>
    <col min="2082" max="2301" width="6.42578125" style="236" customWidth="1"/>
    <col min="2302" max="2304" width="9.140625" style="236"/>
    <col min="2305" max="2305" width="5.42578125" style="236" customWidth="1"/>
    <col min="2306" max="2306" width="7.42578125" style="236" bestFit="1" customWidth="1"/>
    <col min="2307" max="2307" width="6.28515625" style="236" customWidth="1"/>
    <col min="2308" max="2308" width="6.42578125" style="236" customWidth="1"/>
    <col min="2309" max="2309" width="6.85546875" style="236" customWidth="1"/>
    <col min="2310" max="2311" width="6.42578125" style="236" customWidth="1"/>
    <col min="2312" max="2312" width="6.28515625" style="236" customWidth="1"/>
    <col min="2313" max="2313" width="6" style="236" customWidth="1"/>
    <col min="2314" max="2314" width="6.7109375" style="236" customWidth="1"/>
    <col min="2315" max="2316" width="6.140625" style="236" customWidth="1"/>
    <col min="2317" max="2317" width="6" style="236" customWidth="1"/>
    <col min="2318" max="2318" width="8.85546875" style="236" customWidth="1"/>
    <col min="2319" max="2321" width="9.42578125" style="236" customWidth="1"/>
    <col min="2322" max="2322" width="9.42578125" style="236" bestFit="1" customWidth="1"/>
    <col min="2323" max="2323" width="8.7109375" style="236" bestFit="1" customWidth="1"/>
    <col min="2324" max="2324" width="7.140625" style="236" bestFit="1" customWidth="1"/>
    <col min="2325" max="2336" width="6.42578125" style="236" customWidth="1"/>
    <col min="2337" max="2337" width="8" style="236" customWidth="1"/>
    <col min="2338" max="2557" width="6.42578125" style="236" customWidth="1"/>
    <col min="2558" max="2560" width="9.140625" style="236"/>
    <col min="2561" max="2561" width="5.42578125" style="236" customWidth="1"/>
    <col min="2562" max="2562" width="7.42578125" style="236" bestFit="1" customWidth="1"/>
    <col min="2563" max="2563" width="6.28515625" style="236" customWidth="1"/>
    <col min="2564" max="2564" width="6.42578125" style="236" customWidth="1"/>
    <col min="2565" max="2565" width="6.85546875" style="236" customWidth="1"/>
    <col min="2566" max="2567" width="6.42578125" style="236" customWidth="1"/>
    <col min="2568" max="2568" width="6.28515625" style="236" customWidth="1"/>
    <col min="2569" max="2569" width="6" style="236" customWidth="1"/>
    <col min="2570" max="2570" width="6.7109375" style="236" customWidth="1"/>
    <col min="2571" max="2572" width="6.140625" style="236" customWidth="1"/>
    <col min="2573" max="2573" width="6" style="236" customWidth="1"/>
    <col min="2574" max="2574" width="8.85546875" style="236" customWidth="1"/>
    <col min="2575" max="2577" width="9.42578125" style="236" customWidth="1"/>
    <col min="2578" max="2578" width="9.42578125" style="236" bestFit="1" customWidth="1"/>
    <col min="2579" max="2579" width="8.7109375" style="236" bestFit="1" customWidth="1"/>
    <col min="2580" max="2580" width="7.140625" style="236" bestFit="1" customWidth="1"/>
    <col min="2581" max="2592" width="6.42578125" style="236" customWidth="1"/>
    <col min="2593" max="2593" width="8" style="236" customWidth="1"/>
    <col min="2594" max="2813" width="6.42578125" style="236" customWidth="1"/>
    <col min="2814" max="2816" width="9.140625" style="236"/>
    <col min="2817" max="2817" width="5.42578125" style="236" customWidth="1"/>
    <col min="2818" max="2818" width="7.42578125" style="236" bestFit="1" customWidth="1"/>
    <col min="2819" max="2819" width="6.28515625" style="236" customWidth="1"/>
    <col min="2820" max="2820" width="6.42578125" style="236" customWidth="1"/>
    <col min="2821" max="2821" width="6.85546875" style="236" customWidth="1"/>
    <col min="2822" max="2823" width="6.42578125" style="236" customWidth="1"/>
    <col min="2824" max="2824" width="6.28515625" style="236" customWidth="1"/>
    <col min="2825" max="2825" width="6" style="236" customWidth="1"/>
    <col min="2826" max="2826" width="6.7109375" style="236" customWidth="1"/>
    <col min="2827" max="2828" width="6.140625" style="236" customWidth="1"/>
    <col min="2829" max="2829" width="6" style="236" customWidth="1"/>
    <col min="2830" max="2830" width="8.85546875" style="236" customWidth="1"/>
    <col min="2831" max="2833" width="9.42578125" style="236" customWidth="1"/>
    <col min="2834" max="2834" width="9.42578125" style="236" bestFit="1" customWidth="1"/>
    <col min="2835" max="2835" width="8.7109375" style="236" bestFit="1" customWidth="1"/>
    <col min="2836" max="2836" width="7.140625" style="236" bestFit="1" customWidth="1"/>
    <col min="2837" max="2848" width="6.42578125" style="236" customWidth="1"/>
    <col min="2849" max="2849" width="8" style="236" customWidth="1"/>
    <col min="2850" max="3069" width="6.42578125" style="236" customWidth="1"/>
    <col min="3070" max="3072" width="9.140625" style="236"/>
    <col min="3073" max="3073" width="5.42578125" style="236" customWidth="1"/>
    <col min="3074" max="3074" width="7.42578125" style="236" bestFit="1" customWidth="1"/>
    <col min="3075" max="3075" width="6.28515625" style="236" customWidth="1"/>
    <col min="3076" max="3076" width="6.42578125" style="236" customWidth="1"/>
    <col min="3077" max="3077" width="6.85546875" style="236" customWidth="1"/>
    <col min="3078" max="3079" width="6.42578125" style="236" customWidth="1"/>
    <col min="3080" max="3080" width="6.28515625" style="236" customWidth="1"/>
    <col min="3081" max="3081" width="6" style="236" customWidth="1"/>
    <col min="3082" max="3082" width="6.7109375" style="236" customWidth="1"/>
    <col min="3083" max="3084" width="6.140625" style="236" customWidth="1"/>
    <col min="3085" max="3085" width="6" style="236" customWidth="1"/>
    <col min="3086" max="3086" width="8.85546875" style="236" customWidth="1"/>
    <col min="3087" max="3089" width="9.42578125" style="236" customWidth="1"/>
    <col min="3090" max="3090" width="9.42578125" style="236" bestFit="1" customWidth="1"/>
    <col min="3091" max="3091" width="8.7109375" style="236" bestFit="1" customWidth="1"/>
    <col min="3092" max="3092" width="7.140625" style="236" bestFit="1" customWidth="1"/>
    <col min="3093" max="3104" width="6.42578125" style="236" customWidth="1"/>
    <col min="3105" max="3105" width="8" style="236" customWidth="1"/>
    <col min="3106" max="3325" width="6.42578125" style="236" customWidth="1"/>
    <col min="3326" max="3328" width="9.140625" style="236"/>
    <col min="3329" max="3329" width="5.42578125" style="236" customWidth="1"/>
    <col min="3330" max="3330" width="7.42578125" style="236" bestFit="1" customWidth="1"/>
    <col min="3331" max="3331" width="6.28515625" style="236" customWidth="1"/>
    <col min="3332" max="3332" width="6.42578125" style="236" customWidth="1"/>
    <col min="3333" max="3333" width="6.85546875" style="236" customWidth="1"/>
    <col min="3334" max="3335" width="6.42578125" style="236" customWidth="1"/>
    <col min="3336" max="3336" width="6.28515625" style="236" customWidth="1"/>
    <col min="3337" max="3337" width="6" style="236" customWidth="1"/>
    <col min="3338" max="3338" width="6.7109375" style="236" customWidth="1"/>
    <col min="3339" max="3340" width="6.140625" style="236" customWidth="1"/>
    <col min="3341" max="3341" width="6" style="236" customWidth="1"/>
    <col min="3342" max="3342" width="8.85546875" style="236" customWidth="1"/>
    <col min="3343" max="3345" width="9.42578125" style="236" customWidth="1"/>
    <col min="3346" max="3346" width="9.42578125" style="236" bestFit="1" customWidth="1"/>
    <col min="3347" max="3347" width="8.7109375" style="236" bestFit="1" customWidth="1"/>
    <col min="3348" max="3348" width="7.140625" style="236" bestFit="1" customWidth="1"/>
    <col min="3349" max="3360" width="6.42578125" style="236" customWidth="1"/>
    <col min="3361" max="3361" width="8" style="236" customWidth="1"/>
    <col min="3362" max="3581" width="6.42578125" style="236" customWidth="1"/>
    <col min="3582" max="3584" width="9.140625" style="236"/>
    <col min="3585" max="3585" width="5.42578125" style="236" customWidth="1"/>
    <col min="3586" max="3586" width="7.42578125" style="236" bestFit="1" customWidth="1"/>
    <col min="3587" max="3587" width="6.28515625" style="236" customWidth="1"/>
    <col min="3588" max="3588" width="6.42578125" style="236" customWidth="1"/>
    <col min="3589" max="3589" width="6.85546875" style="236" customWidth="1"/>
    <col min="3590" max="3591" width="6.42578125" style="236" customWidth="1"/>
    <col min="3592" max="3592" width="6.28515625" style="236" customWidth="1"/>
    <col min="3593" max="3593" width="6" style="236" customWidth="1"/>
    <col min="3594" max="3594" width="6.7109375" style="236" customWidth="1"/>
    <col min="3595" max="3596" width="6.140625" style="236" customWidth="1"/>
    <col min="3597" max="3597" width="6" style="236" customWidth="1"/>
    <col min="3598" max="3598" width="8.85546875" style="236" customWidth="1"/>
    <col min="3599" max="3601" width="9.42578125" style="236" customWidth="1"/>
    <col min="3602" max="3602" width="9.42578125" style="236" bestFit="1" customWidth="1"/>
    <col min="3603" max="3603" width="8.7109375" style="236" bestFit="1" customWidth="1"/>
    <col min="3604" max="3604" width="7.140625" style="236" bestFit="1" customWidth="1"/>
    <col min="3605" max="3616" width="6.42578125" style="236" customWidth="1"/>
    <col min="3617" max="3617" width="8" style="236" customWidth="1"/>
    <col min="3618" max="3837" width="6.42578125" style="236" customWidth="1"/>
    <col min="3838" max="3840" width="9.140625" style="236"/>
    <col min="3841" max="3841" width="5.42578125" style="236" customWidth="1"/>
    <col min="3842" max="3842" width="7.42578125" style="236" bestFit="1" customWidth="1"/>
    <col min="3843" max="3843" width="6.28515625" style="236" customWidth="1"/>
    <col min="3844" max="3844" width="6.42578125" style="236" customWidth="1"/>
    <col min="3845" max="3845" width="6.85546875" style="236" customWidth="1"/>
    <col min="3846" max="3847" width="6.42578125" style="236" customWidth="1"/>
    <col min="3848" max="3848" width="6.28515625" style="236" customWidth="1"/>
    <col min="3849" max="3849" width="6" style="236" customWidth="1"/>
    <col min="3850" max="3850" width="6.7109375" style="236" customWidth="1"/>
    <col min="3851" max="3852" width="6.140625" style="236" customWidth="1"/>
    <col min="3853" max="3853" width="6" style="236" customWidth="1"/>
    <col min="3854" max="3854" width="8.85546875" style="236" customWidth="1"/>
    <col min="3855" max="3857" width="9.42578125" style="236" customWidth="1"/>
    <col min="3858" max="3858" width="9.42578125" style="236" bestFit="1" customWidth="1"/>
    <col min="3859" max="3859" width="8.7109375" style="236" bestFit="1" customWidth="1"/>
    <col min="3860" max="3860" width="7.140625" style="236" bestFit="1" customWidth="1"/>
    <col min="3861" max="3872" width="6.42578125" style="236" customWidth="1"/>
    <col min="3873" max="3873" width="8" style="236" customWidth="1"/>
    <col min="3874" max="4093" width="6.42578125" style="236" customWidth="1"/>
    <col min="4094" max="4096" width="9.140625" style="236"/>
    <col min="4097" max="4097" width="5.42578125" style="236" customWidth="1"/>
    <col min="4098" max="4098" width="7.42578125" style="236" bestFit="1" customWidth="1"/>
    <col min="4099" max="4099" width="6.28515625" style="236" customWidth="1"/>
    <col min="4100" max="4100" width="6.42578125" style="236" customWidth="1"/>
    <col min="4101" max="4101" width="6.85546875" style="236" customWidth="1"/>
    <col min="4102" max="4103" width="6.42578125" style="236" customWidth="1"/>
    <col min="4104" max="4104" width="6.28515625" style="236" customWidth="1"/>
    <col min="4105" max="4105" width="6" style="236" customWidth="1"/>
    <col min="4106" max="4106" width="6.7109375" style="236" customWidth="1"/>
    <col min="4107" max="4108" width="6.140625" style="236" customWidth="1"/>
    <col min="4109" max="4109" width="6" style="236" customWidth="1"/>
    <col min="4110" max="4110" width="8.85546875" style="236" customWidth="1"/>
    <col min="4111" max="4113" width="9.42578125" style="236" customWidth="1"/>
    <col min="4114" max="4114" width="9.42578125" style="236" bestFit="1" customWidth="1"/>
    <col min="4115" max="4115" width="8.7109375" style="236" bestFit="1" customWidth="1"/>
    <col min="4116" max="4116" width="7.140625" style="236" bestFit="1" customWidth="1"/>
    <col min="4117" max="4128" width="6.42578125" style="236" customWidth="1"/>
    <col min="4129" max="4129" width="8" style="236" customWidth="1"/>
    <col min="4130" max="4349" width="6.42578125" style="236" customWidth="1"/>
    <col min="4350" max="4352" width="9.140625" style="236"/>
    <col min="4353" max="4353" width="5.42578125" style="236" customWidth="1"/>
    <col min="4354" max="4354" width="7.42578125" style="236" bestFit="1" customWidth="1"/>
    <col min="4355" max="4355" width="6.28515625" style="236" customWidth="1"/>
    <col min="4356" max="4356" width="6.42578125" style="236" customWidth="1"/>
    <col min="4357" max="4357" width="6.85546875" style="236" customWidth="1"/>
    <col min="4358" max="4359" width="6.42578125" style="236" customWidth="1"/>
    <col min="4360" max="4360" width="6.28515625" style="236" customWidth="1"/>
    <col min="4361" max="4361" width="6" style="236" customWidth="1"/>
    <col min="4362" max="4362" width="6.7109375" style="236" customWidth="1"/>
    <col min="4363" max="4364" width="6.140625" style="236" customWidth="1"/>
    <col min="4365" max="4365" width="6" style="236" customWidth="1"/>
    <col min="4366" max="4366" width="8.85546875" style="236" customWidth="1"/>
    <col min="4367" max="4369" width="9.42578125" style="236" customWidth="1"/>
    <col min="4370" max="4370" width="9.42578125" style="236" bestFit="1" customWidth="1"/>
    <col min="4371" max="4371" width="8.7109375" style="236" bestFit="1" customWidth="1"/>
    <col min="4372" max="4372" width="7.140625" style="236" bestFit="1" customWidth="1"/>
    <col min="4373" max="4384" width="6.42578125" style="236" customWidth="1"/>
    <col min="4385" max="4385" width="8" style="236" customWidth="1"/>
    <col min="4386" max="4605" width="6.42578125" style="236" customWidth="1"/>
    <col min="4606" max="4608" width="9.140625" style="236"/>
    <col min="4609" max="4609" width="5.42578125" style="236" customWidth="1"/>
    <col min="4610" max="4610" width="7.42578125" style="236" bestFit="1" customWidth="1"/>
    <col min="4611" max="4611" width="6.28515625" style="236" customWidth="1"/>
    <col min="4612" max="4612" width="6.42578125" style="236" customWidth="1"/>
    <col min="4613" max="4613" width="6.85546875" style="236" customWidth="1"/>
    <col min="4614" max="4615" width="6.42578125" style="236" customWidth="1"/>
    <col min="4616" max="4616" width="6.28515625" style="236" customWidth="1"/>
    <col min="4617" max="4617" width="6" style="236" customWidth="1"/>
    <col min="4618" max="4618" width="6.7109375" style="236" customWidth="1"/>
    <col min="4619" max="4620" width="6.140625" style="236" customWidth="1"/>
    <col min="4621" max="4621" width="6" style="236" customWidth="1"/>
    <col min="4622" max="4622" width="8.85546875" style="236" customWidth="1"/>
    <col min="4623" max="4625" width="9.42578125" style="236" customWidth="1"/>
    <col min="4626" max="4626" width="9.42578125" style="236" bestFit="1" customWidth="1"/>
    <col min="4627" max="4627" width="8.7109375" style="236" bestFit="1" customWidth="1"/>
    <col min="4628" max="4628" width="7.140625" style="236" bestFit="1" customWidth="1"/>
    <col min="4629" max="4640" width="6.42578125" style="236" customWidth="1"/>
    <col min="4641" max="4641" width="8" style="236" customWidth="1"/>
    <col min="4642" max="4861" width="6.42578125" style="236" customWidth="1"/>
    <col min="4862" max="4864" width="9.140625" style="236"/>
    <col min="4865" max="4865" width="5.42578125" style="236" customWidth="1"/>
    <col min="4866" max="4866" width="7.42578125" style="236" bestFit="1" customWidth="1"/>
    <col min="4867" max="4867" width="6.28515625" style="236" customWidth="1"/>
    <col min="4868" max="4868" width="6.42578125" style="236" customWidth="1"/>
    <col min="4869" max="4869" width="6.85546875" style="236" customWidth="1"/>
    <col min="4870" max="4871" width="6.42578125" style="236" customWidth="1"/>
    <col min="4872" max="4872" width="6.28515625" style="236" customWidth="1"/>
    <col min="4873" max="4873" width="6" style="236" customWidth="1"/>
    <col min="4874" max="4874" width="6.7109375" style="236" customWidth="1"/>
    <col min="4875" max="4876" width="6.140625" style="236" customWidth="1"/>
    <col min="4877" max="4877" width="6" style="236" customWidth="1"/>
    <col min="4878" max="4878" width="8.85546875" style="236" customWidth="1"/>
    <col min="4879" max="4881" width="9.42578125" style="236" customWidth="1"/>
    <col min="4882" max="4882" width="9.42578125" style="236" bestFit="1" customWidth="1"/>
    <col min="4883" max="4883" width="8.7109375" style="236" bestFit="1" customWidth="1"/>
    <col min="4884" max="4884" width="7.140625" style="236" bestFit="1" customWidth="1"/>
    <col min="4885" max="4896" width="6.42578125" style="236" customWidth="1"/>
    <col min="4897" max="4897" width="8" style="236" customWidth="1"/>
    <col min="4898" max="5117" width="6.42578125" style="236" customWidth="1"/>
    <col min="5118" max="5120" width="9.140625" style="236"/>
    <col min="5121" max="5121" width="5.42578125" style="236" customWidth="1"/>
    <col min="5122" max="5122" width="7.42578125" style="236" bestFit="1" customWidth="1"/>
    <col min="5123" max="5123" width="6.28515625" style="236" customWidth="1"/>
    <col min="5124" max="5124" width="6.42578125" style="236" customWidth="1"/>
    <col min="5125" max="5125" width="6.85546875" style="236" customWidth="1"/>
    <col min="5126" max="5127" width="6.42578125" style="236" customWidth="1"/>
    <col min="5128" max="5128" width="6.28515625" style="236" customWidth="1"/>
    <col min="5129" max="5129" width="6" style="236" customWidth="1"/>
    <col min="5130" max="5130" width="6.7109375" style="236" customWidth="1"/>
    <col min="5131" max="5132" width="6.140625" style="236" customWidth="1"/>
    <col min="5133" max="5133" width="6" style="236" customWidth="1"/>
    <col min="5134" max="5134" width="8.85546875" style="236" customWidth="1"/>
    <col min="5135" max="5137" width="9.42578125" style="236" customWidth="1"/>
    <col min="5138" max="5138" width="9.42578125" style="236" bestFit="1" customWidth="1"/>
    <col min="5139" max="5139" width="8.7109375" style="236" bestFit="1" customWidth="1"/>
    <col min="5140" max="5140" width="7.140625" style="236" bestFit="1" customWidth="1"/>
    <col min="5141" max="5152" width="6.42578125" style="236" customWidth="1"/>
    <col min="5153" max="5153" width="8" style="236" customWidth="1"/>
    <col min="5154" max="5373" width="6.42578125" style="236" customWidth="1"/>
    <col min="5374" max="5376" width="9.140625" style="236"/>
    <col min="5377" max="5377" width="5.42578125" style="236" customWidth="1"/>
    <col min="5378" max="5378" width="7.42578125" style="236" bestFit="1" customWidth="1"/>
    <col min="5379" max="5379" width="6.28515625" style="236" customWidth="1"/>
    <col min="5380" max="5380" width="6.42578125" style="236" customWidth="1"/>
    <col min="5381" max="5381" width="6.85546875" style="236" customWidth="1"/>
    <col min="5382" max="5383" width="6.42578125" style="236" customWidth="1"/>
    <col min="5384" max="5384" width="6.28515625" style="236" customWidth="1"/>
    <col min="5385" max="5385" width="6" style="236" customWidth="1"/>
    <col min="5386" max="5386" width="6.7109375" style="236" customWidth="1"/>
    <col min="5387" max="5388" width="6.140625" style="236" customWidth="1"/>
    <col min="5389" max="5389" width="6" style="236" customWidth="1"/>
    <col min="5390" max="5390" width="8.85546875" style="236" customWidth="1"/>
    <col min="5391" max="5393" width="9.42578125" style="236" customWidth="1"/>
    <col min="5394" max="5394" width="9.42578125" style="236" bestFit="1" customWidth="1"/>
    <col min="5395" max="5395" width="8.7109375" style="236" bestFit="1" customWidth="1"/>
    <col min="5396" max="5396" width="7.140625" style="236" bestFit="1" customWidth="1"/>
    <col min="5397" max="5408" width="6.42578125" style="236" customWidth="1"/>
    <col min="5409" max="5409" width="8" style="236" customWidth="1"/>
    <col min="5410" max="5629" width="6.42578125" style="236" customWidth="1"/>
    <col min="5630" max="5632" width="9.140625" style="236"/>
    <col min="5633" max="5633" width="5.42578125" style="236" customWidth="1"/>
    <col min="5634" max="5634" width="7.42578125" style="236" bestFit="1" customWidth="1"/>
    <col min="5635" max="5635" width="6.28515625" style="236" customWidth="1"/>
    <col min="5636" max="5636" width="6.42578125" style="236" customWidth="1"/>
    <col min="5637" max="5637" width="6.85546875" style="236" customWidth="1"/>
    <col min="5638" max="5639" width="6.42578125" style="236" customWidth="1"/>
    <col min="5640" max="5640" width="6.28515625" style="236" customWidth="1"/>
    <col min="5641" max="5641" width="6" style="236" customWidth="1"/>
    <col min="5642" max="5642" width="6.7109375" style="236" customWidth="1"/>
    <col min="5643" max="5644" width="6.140625" style="236" customWidth="1"/>
    <col min="5645" max="5645" width="6" style="236" customWidth="1"/>
    <col min="5646" max="5646" width="8.85546875" style="236" customWidth="1"/>
    <col min="5647" max="5649" width="9.42578125" style="236" customWidth="1"/>
    <col min="5650" max="5650" width="9.42578125" style="236" bestFit="1" customWidth="1"/>
    <col min="5651" max="5651" width="8.7109375" style="236" bestFit="1" customWidth="1"/>
    <col min="5652" max="5652" width="7.140625" style="236" bestFit="1" customWidth="1"/>
    <col min="5653" max="5664" width="6.42578125" style="236" customWidth="1"/>
    <col min="5665" max="5665" width="8" style="236" customWidth="1"/>
    <col min="5666" max="5885" width="6.42578125" style="236" customWidth="1"/>
    <col min="5886" max="5888" width="9.140625" style="236"/>
    <col min="5889" max="5889" width="5.42578125" style="236" customWidth="1"/>
    <col min="5890" max="5890" width="7.42578125" style="236" bestFit="1" customWidth="1"/>
    <col min="5891" max="5891" width="6.28515625" style="236" customWidth="1"/>
    <col min="5892" max="5892" width="6.42578125" style="236" customWidth="1"/>
    <col min="5893" max="5893" width="6.85546875" style="236" customWidth="1"/>
    <col min="5894" max="5895" width="6.42578125" style="236" customWidth="1"/>
    <col min="5896" max="5896" width="6.28515625" style="236" customWidth="1"/>
    <col min="5897" max="5897" width="6" style="236" customWidth="1"/>
    <col min="5898" max="5898" width="6.7109375" style="236" customWidth="1"/>
    <col min="5899" max="5900" width="6.140625" style="236" customWidth="1"/>
    <col min="5901" max="5901" width="6" style="236" customWidth="1"/>
    <col min="5902" max="5902" width="8.85546875" style="236" customWidth="1"/>
    <col min="5903" max="5905" width="9.42578125" style="236" customWidth="1"/>
    <col min="5906" max="5906" width="9.42578125" style="236" bestFit="1" customWidth="1"/>
    <col min="5907" max="5907" width="8.7109375" style="236" bestFit="1" customWidth="1"/>
    <col min="5908" max="5908" width="7.140625" style="236" bestFit="1" customWidth="1"/>
    <col min="5909" max="5920" width="6.42578125" style="236" customWidth="1"/>
    <col min="5921" max="5921" width="8" style="236" customWidth="1"/>
    <col min="5922" max="6141" width="6.42578125" style="236" customWidth="1"/>
    <col min="6142" max="6144" width="9.140625" style="236"/>
    <col min="6145" max="6145" width="5.42578125" style="236" customWidth="1"/>
    <col min="6146" max="6146" width="7.42578125" style="236" bestFit="1" customWidth="1"/>
    <col min="6147" max="6147" width="6.28515625" style="236" customWidth="1"/>
    <col min="6148" max="6148" width="6.42578125" style="236" customWidth="1"/>
    <col min="6149" max="6149" width="6.85546875" style="236" customWidth="1"/>
    <col min="6150" max="6151" width="6.42578125" style="236" customWidth="1"/>
    <col min="6152" max="6152" width="6.28515625" style="236" customWidth="1"/>
    <col min="6153" max="6153" width="6" style="236" customWidth="1"/>
    <col min="6154" max="6154" width="6.7109375" style="236" customWidth="1"/>
    <col min="6155" max="6156" width="6.140625" style="236" customWidth="1"/>
    <col min="6157" max="6157" width="6" style="236" customWidth="1"/>
    <col min="6158" max="6158" width="8.85546875" style="236" customWidth="1"/>
    <col min="6159" max="6161" width="9.42578125" style="236" customWidth="1"/>
    <col min="6162" max="6162" width="9.42578125" style="236" bestFit="1" customWidth="1"/>
    <col min="6163" max="6163" width="8.7109375" style="236" bestFit="1" customWidth="1"/>
    <col min="6164" max="6164" width="7.140625" style="236" bestFit="1" customWidth="1"/>
    <col min="6165" max="6176" width="6.42578125" style="236" customWidth="1"/>
    <col min="6177" max="6177" width="8" style="236" customWidth="1"/>
    <col min="6178" max="6397" width="6.42578125" style="236" customWidth="1"/>
    <col min="6398" max="6400" width="9.140625" style="236"/>
    <col min="6401" max="6401" width="5.42578125" style="236" customWidth="1"/>
    <col min="6402" max="6402" width="7.42578125" style="236" bestFit="1" customWidth="1"/>
    <col min="6403" max="6403" width="6.28515625" style="236" customWidth="1"/>
    <col min="6404" max="6404" width="6.42578125" style="236" customWidth="1"/>
    <col min="6405" max="6405" width="6.85546875" style="236" customWidth="1"/>
    <col min="6406" max="6407" width="6.42578125" style="236" customWidth="1"/>
    <col min="6408" max="6408" width="6.28515625" style="236" customWidth="1"/>
    <col min="6409" max="6409" width="6" style="236" customWidth="1"/>
    <col min="6410" max="6410" width="6.7109375" style="236" customWidth="1"/>
    <col min="6411" max="6412" width="6.140625" style="236" customWidth="1"/>
    <col min="6413" max="6413" width="6" style="236" customWidth="1"/>
    <col min="6414" max="6414" width="8.85546875" style="236" customWidth="1"/>
    <col min="6415" max="6417" width="9.42578125" style="236" customWidth="1"/>
    <col min="6418" max="6418" width="9.42578125" style="236" bestFit="1" customWidth="1"/>
    <col min="6419" max="6419" width="8.7109375" style="236" bestFit="1" customWidth="1"/>
    <col min="6420" max="6420" width="7.140625" style="236" bestFit="1" customWidth="1"/>
    <col min="6421" max="6432" width="6.42578125" style="236" customWidth="1"/>
    <col min="6433" max="6433" width="8" style="236" customWidth="1"/>
    <col min="6434" max="6653" width="6.42578125" style="236" customWidth="1"/>
    <col min="6654" max="6656" width="9.140625" style="236"/>
    <col min="6657" max="6657" width="5.42578125" style="236" customWidth="1"/>
    <col min="6658" max="6658" width="7.42578125" style="236" bestFit="1" customWidth="1"/>
    <col min="6659" max="6659" width="6.28515625" style="236" customWidth="1"/>
    <col min="6660" max="6660" width="6.42578125" style="236" customWidth="1"/>
    <col min="6661" max="6661" width="6.85546875" style="236" customWidth="1"/>
    <col min="6662" max="6663" width="6.42578125" style="236" customWidth="1"/>
    <col min="6664" max="6664" width="6.28515625" style="236" customWidth="1"/>
    <col min="6665" max="6665" width="6" style="236" customWidth="1"/>
    <col min="6666" max="6666" width="6.7109375" style="236" customWidth="1"/>
    <col min="6667" max="6668" width="6.140625" style="236" customWidth="1"/>
    <col min="6669" max="6669" width="6" style="236" customWidth="1"/>
    <col min="6670" max="6670" width="8.85546875" style="236" customWidth="1"/>
    <col min="6671" max="6673" width="9.42578125" style="236" customWidth="1"/>
    <col min="6674" max="6674" width="9.42578125" style="236" bestFit="1" customWidth="1"/>
    <col min="6675" max="6675" width="8.7109375" style="236" bestFit="1" customWidth="1"/>
    <col min="6676" max="6676" width="7.140625" style="236" bestFit="1" customWidth="1"/>
    <col min="6677" max="6688" width="6.42578125" style="236" customWidth="1"/>
    <col min="6689" max="6689" width="8" style="236" customWidth="1"/>
    <col min="6690" max="6909" width="6.42578125" style="236" customWidth="1"/>
    <col min="6910" max="6912" width="9.140625" style="236"/>
    <col min="6913" max="6913" width="5.42578125" style="236" customWidth="1"/>
    <col min="6914" max="6914" width="7.42578125" style="236" bestFit="1" customWidth="1"/>
    <col min="6915" max="6915" width="6.28515625" style="236" customWidth="1"/>
    <col min="6916" max="6916" width="6.42578125" style="236" customWidth="1"/>
    <col min="6917" max="6917" width="6.85546875" style="236" customWidth="1"/>
    <col min="6918" max="6919" width="6.42578125" style="236" customWidth="1"/>
    <col min="6920" max="6920" width="6.28515625" style="236" customWidth="1"/>
    <col min="6921" max="6921" width="6" style="236" customWidth="1"/>
    <col min="6922" max="6922" width="6.7109375" style="236" customWidth="1"/>
    <col min="6923" max="6924" width="6.140625" style="236" customWidth="1"/>
    <col min="6925" max="6925" width="6" style="236" customWidth="1"/>
    <col min="6926" max="6926" width="8.85546875" style="236" customWidth="1"/>
    <col min="6927" max="6929" width="9.42578125" style="236" customWidth="1"/>
    <col min="6930" max="6930" width="9.42578125" style="236" bestFit="1" customWidth="1"/>
    <col min="6931" max="6931" width="8.7109375" style="236" bestFit="1" customWidth="1"/>
    <col min="6932" max="6932" width="7.140625" style="236" bestFit="1" customWidth="1"/>
    <col min="6933" max="6944" width="6.42578125" style="236" customWidth="1"/>
    <col min="6945" max="6945" width="8" style="236" customWidth="1"/>
    <col min="6946" max="7165" width="6.42578125" style="236" customWidth="1"/>
    <col min="7166" max="7168" width="9.140625" style="236"/>
    <col min="7169" max="7169" width="5.42578125" style="236" customWidth="1"/>
    <col min="7170" max="7170" width="7.42578125" style="236" bestFit="1" customWidth="1"/>
    <col min="7171" max="7171" width="6.28515625" style="236" customWidth="1"/>
    <col min="7172" max="7172" width="6.42578125" style="236" customWidth="1"/>
    <col min="7173" max="7173" width="6.85546875" style="236" customWidth="1"/>
    <col min="7174" max="7175" width="6.42578125" style="236" customWidth="1"/>
    <col min="7176" max="7176" width="6.28515625" style="236" customWidth="1"/>
    <col min="7177" max="7177" width="6" style="236" customWidth="1"/>
    <col min="7178" max="7178" width="6.7109375" style="236" customWidth="1"/>
    <col min="7179" max="7180" width="6.140625" style="236" customWidth="1"/>
    <col min="7181" max="7181" width="6" style="236" customWidth="1"/>
    <col min="7182" max="7182" width="8.85546875" style="236" customWidth="1"/>
    <col min="7183" max="7185" width="9.42578125" style="236" customWidth="1"/>
    <col min="7186" max="7186" width="9.42578125" style="236" bestFit="1" customWidth="1"/>
    <col min="7187" max="7187" width="8.7109375" style="236" bestFit="1" customWidth="1"/>
    <col min="7188" max="7188" width="7.140625" style="236" bestFit="1" customWidth="1"/>
    <col min="7189" max="7200" width="6.42578125" style="236" customWidth="1"/>
    <col min="7201" max="7201" width="8" style="236" customWidth="1"/>
    <col min="7202" max="7421" width="6.42578125" style="236" customWidth="1"/>
    <col min="7422" max="7424" width="9.140625" style="236"/>
    <col min="7425" max="7425" width="5.42578125" style="236" customWidth="1"/>
    <col min="7426" max="7426" width="7.42578125" style="236" bestFit="1" customWidth="1"/>
    <col min="7427" max="7427" width="6.28515625" style="236" customWidth="1"/>
    <col min="7428" max="7428" width="6.42578125" style="236" customWidth="1"/>
    <col min="7429" max="7429" width="6.85546875" style="236" customWidth="1"/>
    <col min="7430" max="7431" width="6.42578125" style="236" customWidth="1"/>
    <col min="7432" max="7432" width="6.28515625" style="236" customWidth="1"/>
    <col min="7433" max="7433" width="6" style="236" customWidth="1"/>
    <col min="7434" max="7434" width="6.7109375" style="236" customWidth="1"/>
    <col min="7435" max="7436" width="6.140625" style="236" customWidth="1"/>
    <col min="7437" max="7437" width="6" style="236" customWidth="1"/>
    <col min="7438" max="7438" width="8.85546875" style="236" customWidth="1"/>
    <col min="7439" max="7441" width="9.42578125" style="236" customWidth="1"/>
    <col min="7442" max="7442" width="9.42578125" style="236" bestFit="1" customWidth="1"/>
    <col min="7443" max="7443" width="8.7109375" style="236" bestFit="1" customWidth="1"/>
    <col min="7444" max="7444" width="7.140625" style="236" bestFit="1" customWidth="1"/>
    <col min="7445" max="7456" width="6.42578125" style="236" customWidth="1"/>
    <col min="7457" max="7457" width="8" style="236" customWidth="1"/>
    <col min="7458" max="7677" width="6.42578125" style="236" customWidth="1"/>
    <col min="7678" max="7680" width="9.140625" style="236"/>
    <col min="7681" max="7681" width="5.42578125" style="236" customWidth="1"/>
    <col min="7682" max="7682" width="7.42578125" style="236" bestFit="1" customWidth="1"/>
    <col min="7683" max="7683" width="6.28515625" style="236" customWidth="1"/>
    <col min="7684" max="7684" width="6.42578125" style="236" customWidth="1"/>
    <col min="7685" max="7685" width="6.85546875" style="236" customWidth="1"/>
    <col min="7686" max="7687" width="6.42578125" style="236" customWidth="1"/>
    <col min="7688" max="7688" width="6.28515625" style="236" customWidth="1"/>
    <col min="7689" max="7689" width="6" style="236" customWidth="1"/>
    <col min="7690" max="7690" width="6.7109375" style="236" customWidth="1"/>
    <col min="7691" max="7692" width="6.140625" style="236" customWidth="1"/>
    <col min="7693" max="7693" width="6" style="236" customWidth="1"/>
    <col min="7694" max="7694" width="8.85546875" style="236" customWidth="1"/>
    <col min="7695" max="7697" width="9.42578125" style="236" customWidth="1"/>
    <col min="7698" max="7698" width="9.42578125" style="236" bestFit="1" customWidth="1"/>
    <col min="7699" max="7699" width="8.7109375" style="236" bestFit="1" customWidth="1"/>
    <col min="7700" max="7700" width="7.140625" style="236" bestFit="1" customWidth="1"/>
    <col min="7701" max="7712" width="6.42578125" style="236" customWidth="1"/>
    <col min="7713" max="7713" width="8" style="236" customWidth="1"/>
    <col min="7714" max="7933" width="6.42578125" style="236" customWidth="1"/>
    <col min="7934" max="7936" width="9.140625" style="236"/>
    <col min="7937" max="7937" width="5.42578125" style="236" customWidth="1"/>
    <col min="7938" max="7938" width="7.42578125" style="236" bestFit="1" customWidth="1"/>
    <col min="7939" max="7939" width="6.28515625" style="236" customWidth="1"/>
    <col min="7940" max="7940" width="6.42578125" style="236" customWidth="1"/>
    <col min="7941" max="7941" width="6.85546875" style="236" customWidth="1"/>
    <col min="7942" max="7943" width="6.42578125" style="236" customWidth="1"/>
    <col min="7944" max="7944" width="6.28515625" style="236" customWidth="1"/>
    <col min="7945" max="7945" width="6" style="236" customWidth="1"/>
    <col min="7946" max="7946" width="6.7109375" style="236" customWidth="1"/>
    <col min="7947" max="7948" width="6.140625" style="236" customWidth="1"/>
    <col min="7949" max="7949" width="6" style="236" customWidth="1"/>
    <col min="7950" max="7950" width="8.85546875" style="236" customWidth="1"/>
    <col min="7951" max="7953" width="9.42578125" style="236" customWidth="1"/>
    <col min="7954" max="7954" width="9.42578125" style="236" bestFit="1" customWidth="1"/>
    <col min="7955" max="7955" width="8.7109375" style="236" bestFit="1" customWidth="1"/>
    <col min="7956" max="7956" width="7.140625" style="236" bestFit="1" customWidth="1"/>
    <col min="7957" max="7968" width="6.42578125" style="236" customWidth="1"/>
    <col min="7969" max="7969" width="8" style="236" customWidth="1"/>
    <col min="7970" max="8189" width="6.42578125" style="236" customWidth="1"/>
    <col min="8190" max="8192" width="9.140625" style="236"/>
    <col min="8193" max="8193" width="5.42578125" style="236" customWidth="1"/>
    <col min="8194" max="8194" width="7.42578125" style="236" bestFit="1" customWidth="1"/>
    <col min="8195" max="8195" width="6.28515625" style="236" customWidth="1"/>
    <col min="8196" max="8196" width="6.42578125" style="236" customWidth="1"/>
    <col min="8197" max="8197" width="6.85546875" style="236" customWidth="1"/>
    <col min="8198" max="8199" width="6.42578125" style="236" customWidth="1"/>
    <col min="8200" max="8200" width="6.28515625" style="236" customWidth="1"/>
    <col min="8201" max="8201" width="6" style="236" customWidth="1"/>
    <col min="8202" max="8202" width="6.7109375" style="236" customWidth="1"/>
    <col min="8203" max="8204" width="6.140625" style="236" customWidth="1"/>
    <col min="8205" max="8205" width="6" style="236" customWidth="1"/>
    <col min="8206" max="8206" width="8.85546875" style="236" customWidth="1"/>
    <col min="8207" max="8209" width="9.42578125" style="236" customWidth="1"/>
    <col min="8210" max="8210" width="9.42578125" style="236" bestFit="1" customWidth="1"/>
    <col min="8211" max="8211" width="8.7109375" style="236" bestFit="1" customWidth="1"/>
    <col min="8212" max="8212" width="7.140625" style="236" bestFit="1" customWidth="1"/>
    <col min="8213" max="8224" width="6.42578125" style="236" customWidth="1"/>
    <col min="8225" max="8225" width="8" style="236" customWidth="1"/>
    <col min="8226" max="8445" width="6.42578125" style="236" customWidth="1"/>
    <col min="8446" max="8448" width="9.140625" style="236"/>
    <col min="8449" max="8449" width="5.42578125" style="236" customWidth="1"/>
    <col min="8450" max="8450" width="7.42578125" style="236" bestFit="1" customWidth="1"/>
    <col min="8451" max="8451" width="6.28515625" style="236" customWidth="1"/>
    <col min="8452" max="8452" width="6.42578125" style="236" customWidth="1"/>
    <col min="8453" max="8453" width="6.85546875" style="236" customWidth="1"/>
    <col min="8454" max="8455" width="6.42578125" style="236" customWidth="1"/>
    <col min="8456" max="8456" width="6.28515625" style="236" customWidth="1"/>
    <col min="8457" max="8457" width="6" style="236" customWidth="1"/>
    <col min="8458" max="8458" width="6.7109375" style="236" customWidth="1"/>
    <col min="8459" max="8460" width="6.140625" style="236" customWidth="1"/>
    <col min="8461" max="8461" width="6" style="236" customWidth="1"/>
    <col min="8462" max="8462" width="8.85546875" style="236" customWidth="1"/>
    <col min="8463" max="8465" width="9.42578125" style="236" customWidth="1"/>
    <col min="8466" max="8466" width="9.42578125" style="236" bestFit="1" customWidth="1"/>
    <col min="8467" max="8467" width="8.7109375" style="236" bestFit="1" customWidth="1"/>
    <col min="8468" max="8468" width="7.140625" style="236" bestFit="1" customWidth="1"/>
    <col min="8469" max="8480" width="6.42578125" style="236" customWidth="1"/>
    <col min="8481" max="8481" width="8" style="236" customWidth="1"/>
    <col min="8482" max="8701" width="6.42578125" style="236" customWidth="1"/>
    <col min="8702" max="8704" width="9.140625" style="236"/>
    <col min="8705" max="8705" width="5.42578125" style="236" customWidth="1"/>
    <col min="8706" max="8706" width="7.42578125" style="236" bestFit="1" customWidth="1"/>
    <col min="8707" max="8707" width="6.28515625" style="236" customWidth="1"/>
    <col min="8708" max="8708" width="6.42578125" style="236" customWidth="1"/>
    <col min="8709" max="8709" width="6.85546875" style="236" customWidth="1"/>
    <col min="8710" max="8711" width="6.42578125" style="236" customWidth="1"/>
    <col min="8712" max="8712" width="6.28515625" style="236" customWidth="1"/>
    <col min="8713" max="8713" width="6" style="236" customWidth="1"/>
    <col min="8714" max="8714" width="6.7109375" style="236" customWidth="1"/>
    <col min="8715" max="8716" width="6.140625" style="236" customWidth="1"/>
    <col min="8717" max="8717" width="6" style="236" customWidth="1"/>
    <col min="8718" max="8718" width="8.85546875" style="236" customWidth="1"/>
    <col min="8719" max="8721" width="9.42578125" style="236" customWidth="1"/>
    <col min="8722" max="8722" width="9.42578125" style="236" bestFit="1" customWidth="1"/>
    <col min="8723" max="8723" width="8.7109375" style="236" bestFit="1" customWidth="1"/>
    <col min="8724" max="8724" width="7.140625" style="236" bestFit="1" customWidth="1"/>
    <col min="8725" max="8736" width="6.42578125" style="236" customWidth="1"/>
    <col min="8737" max="8737" width="8" style="236" customWidth="1"/>
    <col min="8738" max="8957" width="6.42578125" style="236" customWidth="1"/>
    <col min="8958" max="8960" width="9.140625" style="236"/>
    <col min="8961" max="8961" width="5.42578125" style="236" customWidth="1"/>
    <col min="8962" max="8962" width="7.42578125" style="236" bestFit="1" customWidth="1"/>
    <col min="8963" max="8963" width="6.28515625" style="236" customWidth="1"/>
    <col min="8964" max="8964" width="6.42578125" style="236" customWidth="1"/>
    <col min="8965" max="8965" width="6.85546875" style="236" customWidth="1"/>
    <col min="8966" max="8967" width="6.42578125" style="236" customWidth="1"/>
    <col min="8968" max="8968" width="6.28515625" style="236" customWidth="1"/>
    <col min="8969" max="8969" width="6" style="236" customWidth="1"/>
    <col min="8970" max="8970" width="6.7109375" style="236" customWidth="1"/>
    <col min="8971" max="8972" width="6.140625" style="236" customWidth="1"/>
    <col min="8973" max="8973" width="6" style="236" customWidth="1"/>
    <col min="8974" max="8974" width="8.85546875" style="236" customWidth="1"/>
    <col min="8975" max="8977" width="9.42578125" style="236" customWidth="1"/>
    <col min="8978" max="8978" width="9.42578125" style="236" bestFit="1" customWidth="1"/>
    <col min="8979" max="8979" width="8.7109375" style="236" bestFit="1" customWidth="1"/>
    <col min="8980" max="8980" width="7.140625" style="236" bestFit="1" customWidth="1"/>
    <col min="8981" max="8992" width="6.42578125" style="236" customWidth="1"/>
    <col min="8993" max="8993" width="8" style="236" customWidth="1"/>
    <col min="8994" max="9213" width="6.42578125" style="236" customWidth="1"/>
    <col min="9214" max="9216" width="9.140625" style="236"/>
    <col min="9217" max="9217" width="5.42578125" style="236" customWidth="1"/>
    <col min="9218" max="9218" width="7.42578125" style="236" bestFit="1" customWidth="1"/>
    <col min="9219" max="9219" width="6.28515625" style="236" customWidth="1"/>
    <col min="9220" max="9220" width="6.42578125" style="236" customWidth="1"/>
    <col min="9221" max="9221" width="6.85546875" style="236" customWidth="1"/>
    <col min="9222" max="9223" width="6.42578125" style="236" customWidth="1"/>
    <col min="9224" max="9224" width="6.28515625" style="236" customWidth="1"/>
    <col min="9225" max="9225" width="6" style="236" customWidth="1"/>
    <col min="9226" max="9226" width="6.7109375" style="236" customWidth="1"/>
    <col min="9227" max="9228" width="6.140625" style="236" customWidth="1"/>
    <col min="9229" max="9229" width="6" style="236" customWidth="1"/>
    <col min="9230" max="9230" width="8.85546875" style="236" customWidth="1"/>
    <col min="9231" max="9233" width="9.42578125" style="236" customWidth="1"/>
    <col min="9234" max="9234" width="9.42578125" style="236" bestFit="1" customWidth="1"/>
    <col min="9235" max="9235" width="8.7109375" style="236" bestFit="1" customWidth="1"/>
    <col min="9236" max="9236" width="7.140625" style="236" bestFit="1" customWidth="1"/>
    <col min="9237" max="9248" width="6.42578125" style="236" customWidth="1"/>
    <col min="9249" max="9249" width="8" style="236" customWidth="1"/>
    <col min="9250" max="9469" width="6.42578125" style="236" customWidth="1"/>
    <col min="9470" max="9472" width="9.140625" style="236"/>
    <col min="9473" max="9473" width="5.42578125" style="236" customWidth="1"/>
    <col min="9474" max="9474" width="7.42578125" style="236" bestFit="1" customWidth="1"/>
    <col min="9475" max="9475" width="6.28515625" style="236" customWidth="1"/>
    <col min="9476" max="9476" width="6.42578125" style="236" customWidth="1"/>
    <col min="9477" max="9477" width="6.85546875" style="236" customWidth="1"/>
    <col min="9478" max="9479" width="6.42578125" style="236" customWidth="1"/>
    <col min="9480" max="9480" width="6.28515625" style="236" customWidth="1"/>
    <col min="9481" max="9481" width="6" style="236" customWidth="1"/>
    <col min="9482" max="9482" width="6.7109375" style="236" customWidth="1"/>
    <col min="9483" max="9484" width="6.140625" style="236" customWidth="1"/>
    <col min="9485" max="9485" width="6" style="236" customWidth="1"/>
    <col min="9486" max="9486" width="8.85546875" style="236" customWidth="1"/>
    <col min="9487" max="9489" width="9.42578125" style="236" customWidth="1"/>
    <col min="9490" max="9490" width="9.42578125" style="236" bestFit="1" customWidth="1"/>
    <col min="9491" max="9491" width="8.7109375" style="236" bestFit="1" customWidth="1"/>
    <col min="9492" max="9492" width="7.140625" style="236" bestFit="1" customWidth="1"/>
    <col min="9493" max="9504" width="6.42578125" style="236" customWidth="1"/>
    <col min="9505" max="9505" width="8" style="236" customWidth="1"/>
    <col min="9506" max="9725" width="6.42578125" style="236" customWidth="1"/>
    <col min="9726" max="9728" width="9.140625" style="236"/>
    <col min="9729" max="9729" width="5.42578125" style="236" customWidth="1"/>
    <col min="9730" max="9730" width="7.42578125" style="236" bestFit="1" customWidth="1"/>
    <col min="9731" max="9731" width="6.28515625" style="236" customWidth="1"/>
    <col min="9732" max="9732" width="6.42578125" style="236" customWidth="1"/>
    <col min="9733" max="9733" width="6.85546875" style="236" customWidth="1"/>
    <col min="9734" max="9735" width="6.42578125" style="236" customWidth="1"/>
    <col min="9736" max="9736" width="6.28515625" style="236" customWidth="1"/>
    <col min="9737" max="9737" width="6" style="236" customWidth="1"/>
    <col min="9738" max="9738" width="6.7109375" style="236" customWidth="1"/>
    <col min="9739" max="9740" width="6.140625" style="236" customWidth="1"/>
    <col min="9741" max="9741" width="6" style="236" customWidth="1"/>
    <col min="9742" max="9742" width="8.85546875" style="236" customWidth="1"/>
    <col min="9743" max="9745" width="9.42578125" style="236" customWidth="1"/>
    <col min="9746" max="9746" width="9.42578125" style="236" bestFit="1" customWidth="1"/>
    <col min="9747" max="9747" width="8.7109375" style="236" bestFit="1" customWidth="1"/>
    <col min="9748" max="9748" width="7.140625" style="236" bestFit="1" customWidth="1"/>
    <col min="9749" max="9760" width="6.42578125" style="236" customWidth="1"/>
    <col min="9761" max="9761" width="8" style="236" customWidth="1"/>
    <col min="9762" max="9981" width="6.42578125" style="236" customWidth="1"/>
    <col min="9982" max="9984" width="9.140625" style="236"/>
    <col min="9985" max="9985" width="5.42578125" style="236" customWidth="1"/>
    <col min="9986" max="9986" width="7.42578125" style="236" bestFit="1" customWidth="1"/>
    <col min="9987" max="9987" width="6.28515625" style="236" customWidth="1"/>
    <col min="9988" max="9988" width="6.42578125" style="236" customWidth="1"/>
    <col min="9989" max="9989" width="6.85546875" style="236" customWidth="1"/>
    <col min="9990" max="9991" width="6.42578125" style="236" customWidth="1"/>
    <col min="9992" max="9992" width="6.28515625" style="236" customWidth="1"/>
    <col min="9993" max="9993" width="6" style="236" customWidth="1"/>
    <col min="9994" max="9994" width="6.7109375" style="236" customWidth="1"/>
    <col min="9995" max="9996" width="6.140625" style="236" customWidth="1"/>
    <col min="9997" max="9997" width="6" style="236" customWidth="1"/>
    <col min="9998" max="9998" width="8.85546875" style="236" customWidth="1"/>
    <col min="9999" max="10001" width="9.42578125" style="236" customWidth="1"/>
    <col min="10002" max="10002" width="9.42578125" style="236" bestFit="1" customWidth="1"/>
    <col min="10003" max="10003" width="8.7109375" style="236" bestFit="1" customWidth="1"/>
    <col min="10004" max="10004" width="7.140625" style="236" bestFit="1" customWidth="1"/>
    <col min="10005" max="10016" width="6.42578125" style="236" customWidth="1"/>
    <col min="10017" max="10017" width="8" style="236" customWidth="1"/>
    <col min="10018" max="10237" width="6.42578125" style="236" customWidth="1"/>
    <col min="10238" max="10240" width="9.140625" style="236"/>
    <col min="10241" max="10241" width="5.42578125" style="236" customWidth="1"/>
    <col min="10242" max="10242" width="7.42578125" style="236" bestFit="1" customWidth="1"/>
    <col min="10243" max="10243" width="6.28515625" style="236" customWidth="1"/>
    <col min="10244" max="10244" width="6.42578125" style="236" customWidth="1"/>
    <col min="10245" max="10245" width="6.85546875" style="236" customWidth="1"/>
    <col min="10246" max="10247" width="6.42578125" style="236" customWidth="1"/>
    <col min="10248" max="10248" width="6.28515625" style="236" customWidth="1"/>
    <col min="10249" max="10249" width="6" style="236" customWidth="1"/>
    <col min="10250" max="10250" width="6.7109375" style="236" customWidth="1"/>
    <col min="10251" max="10252" width="6.140625" style="236" customWidth="1"/>
    <col min="10253" max="10253" width="6" style="236" customWidth="1"/>
    <col min="10254" max="10254" width="8.85546875" style="236" customWidth="1"/>
    <col min="10255" max="10257" width="9.42578125" style="236" customWidth="1"/>
    <col min="10258" max="10258" width="9.42578125" style="236" bestFit="1" customWidth="1"/>
    <col min="10259" max="10259" width="8.7109375" style="236" bestFit="1" customWidth="1"/>
    <col min="10260" max="10260" width="7.140625" style="236" bestFit="1" customWidth="1"/>
    <col min="10261" max="10272" width="6.42578125" style="236" customWidth="1"/>
    <col min="10273" max="10273" width="8" style="236" customWidth="1"/>
    <col min="10274" max="10493" width="6.42578125" style="236" customWidth="1"/>
    <col min="10494" max="10496" width="9.140625" style="236"/>
    <col min="10497" max="10497" width="5.42578125" style="236" customWidth="1"/>
    <col min="10498" max="10498" width="7.42578125" style="236" bestFit="1" customWidth="1"/>
    <col min="10499" max="10499" width="6.28515625" style="236" customWidth="1"/>
    <col min="10500" max="10500" width="6.42578125" style="236" customWidth="1"/>
    <col min="10501" max="10501" width="6.85546875" style="236" customWidth="1"/>
    <col min="10502" max="10503" width="6.42578125" style="236" customWidth="1"/>
    <col min="10504" max="10504" width="6.28515625" style="236" customWidth="1"/>
    <col min="10505" max="10505" width="6" style="236" customWidth="1"/>
    <col min="10506" max="10506" width="6.7109375" style="236" customWidth="1"/>
    <col min="10507" max="10508" width="6.140625" style="236" customWidth="1"/>
    <col min="10509" max="10509" width="6" style="236" customWidth="1"/>
    <col min="10510" max="10510" width="8.85546875" style="236" customWidth="1"/>
    <col min="10511" max="10513" width="9.42578125" style="236" customWidth="1"/>
    <col min="10514" max="10514" width="9.42578125" style="236" bestFit="1" customWidth="1"/>
    <col min="10515" max="10515" width="8.7109375" style="236" bestFit="1" customWidth="1"/>
    <col min="10516" max="10516" width="7.140625" style="236" bestFit="1" customWidth="1"/>
    <col min="10517" max="10528" width="6.42578125" style="236" customWidth="1"/>
    <col min="10529" max="10529" width="8" style="236" customWidth="1"/>
    <col min="10530" max="10749" width="6.42578125" style="236" customWidth="1"/>
    <col min="10750" max="10752" width="9.140625" style="236"/>
    <col min="10753" max="10753" width="5.42578125" style="236" customWidth="1"/>
    <col min="10754" max="10754" width="7.42578125" style="236" bestFit="1" customWidth="1"/>
    <col min="10755" max="10755" width="6.28515625" style="236" customWidth="1"/>
    <col min="10756" max="10756" width="6.42578125" style="236" customWidth="1"/>
    <col min="10757" max="10757" width="6.85546875" style="236" customWidth="1"/>
    <col min="10758" max="10759" width="6.42578125" style="236" customWidth="1"/>
    <col min="10760" max="10760" width="6.28515625" style="236" customWidth="1"/>
    <col min="10761" max="10761" width="6" style="236" customWidth="1"/>
    <col min="10762" max="10762" width="6.7109375" style="236" customWidth="1"/>
    <col min="10763" max="10764" width="6.140625" style="236" customWidth="1"/>
    <col min="10765" max="10765" width="6" style="236" customWidth="1"/>
    <col min="10766" max="10766" width="8.85546875" style="236" customWidth="1"/>
    <col min="10767" max="10769" width="9.42578125" style="236" customWidth="1"/>
    <col min="10770" max="10770" width="9.42578125" style="236" bestFit="1" customWidth="1"/>
    <col min="10771" max="10771" width="8.7109375" style="236" bestFit="1" customWidth="1"/>
    <col min="10772" max="10772" width="7.140625" style="236" bestFit="1" customWidth="1"/>
    <col min="10773" max="10784" width="6.42578125" style="236" customWidth="1"/>
    <col min="10785" max="10785" width="8" style="236" customWidth="1"/>
    <col min="10786" max="11005" width="6.42578125" style="236" customWidth="1"/>
    <col min="11006" max="11008" width="9.140625" style="236"/>
    <col min="11009" max="11009" width="5.42578125" style="236" customWidth="1"/>
    <col min="11010" max="11010" width="7.42578125" style="236" bestFit="1" customWidth="1"/>
    <col min="11011" max="11011" width="6.28515625" style="236" customWidth="1"/>
    <col min="11012" max="11012" width="6.42578125" style="236" customWidth="1"/>
    <col min="11013" max="11013" width="6.85546875" style="236" customWidth="1"/>
    <col min="11014" max="11015" width="6.42578125" style="236" customWidth="1"/>
    <col min="11016" max="11016" width="6.28515625" style="236" customWidth="1"/>
    <col min="11017" max="11017" width="6" style="236" customWidth="1"/>
    <col min="11018" max="11018" width="6.7109375" style="236" customWidth="1"/>
    <col min="11019" max="11020" width="6.140625" style="236" customWidth="1"/>
    <col min="11021" max="11021" width="6" style="236" customWidth="1"/>
    <col min="11022" max="11022" width="8.85546875" style="236" customWidth="1"/>
    <col min="11023" max="11025" width="9.42578125" style="236" customWidth="1"/>
    <col min="11026" max="11026" width="9.42578125" style="236" bestFit="1" customWidth="1"/>
    <col min="11027" max="11027" width="8.7109375" style="236" bestFit="1" customWidth="1"/>
    <col min="11028" max="11028" width="7.140625" style="236" bestFit="1" customWidth="1"/>
    <col min="11029" max="11040" width="6.42578125" style="236" customWidth="1"/>
    <col min="11041" max="11041" width="8" style="236" customWidth="1"/>
    <col min="11042" max="11261" width="6.42578125" style="236" customWidth="1"/>
    <col min="11262" max="11264" width="9.140625" style="236"/>
    <col min="11265" max="11265" width="5.42578125" style="236" customWidth="1"/>
    <col min="11266" max="11266" width="7.42578125" style="236" bestFit="1" customWidth="1"/>
    <col min="11267" max="11267" width="6.28515625" style="236" customWidth="1"/>
    <col min="11268" max="11268" width="6.42578125" style="236" customWidth="1"/>
    <col min="11269" max="11269" width="6.85546875" style="236" customWidth="1"/>
    <col min="11270" max="11271" width="6.42578125" style="236" customWidth="1"/>
    <col min="11272" max="11272" width="6.28515625" style="236" customWidth="1"/>
    <col min="11273" max="11273" width="6" style="236" customWidth="1"/>
    <col min="11274" max="11274" width="6.7109375" style="236" customWidth="1"/>
    <col min="11275" max="11276" width="6.140625" style="236" customWidth="1"/>
    <col min="11277" max="11277" width="6" style="236" customWidth="1"/>
    <col min="11278" max="11278" width="8.85546875" style="236" customWidth="1"/>
    <col min="11279" max="11281" width="9.42578125" style="236" customWidth="1"/>
    <col min="11282" max="11282" width="9.42578125" style="236" bestFit="1" customWidth="1"/>
    <col min="11283" max="11283" width="8.7109375" style="236" bestFit="1" customWidth="1"/>
    <col min="11284" max="11284" width="7.140625" style="236" bestFit="1" customWidth="1"/>
    <col min="11285" max="11296" width="6.42578125" style="236" customWidth="1"/>
    <col min="11297" max="11297" width="8" style="236" customWidth="1"/>
    <col min="11298" max="11517" width="6.42578125" style="236" customWidth="1"/>
    <col min="11518" max="11520" width="9.140625" style="236"/>
    <col min="11521" max="11521" width="5.42578125" style="236" customWidth="1"/>
    <col min="11522" max="11522" width="7.42578125" style="236" bestFit="1" customWidth="1"/>
    <col min="11523" max="11523" width="6.28515625" style="236" customWidth="1"/>
    <col min="11524" max="11524" width="6.42578125" style="236" customWidth="1"/>
    <col min="11525" max="11525" width="6.85546875" style="236" customWidth="1"/>
    <col min="11526" max="11527" width="6.42578125" style="236" customWidth="1"/>
    <col min="11528" max="11528" width="6.28515625" style="236" customWidth="1"/>
    <col min="11529" max="11529" width="6" style="236" customWidth="1"/>
    <col min="11530" max="11530" width="6.7109375" style="236" customWidth="1"/>
    <col min="11531" max="11532" width="6.140625" style="236" customWidth="1"/>
    <col min="11533" max="11533" width="6" style="236" customWidth="1"/>
    <col min="11534" max="11534" width="8.85546875" style="236" customWidth="1"/>
    <col min="11535" max="11537" width="9.42578125" style="236" customWidth="1"/>
    <col min="11538" max="11538" width="9.42578125" style="236" bestFit="1" customWidth="1"/>
    <col min="11539" max="11539" width="8.7109375" style="236" bestFit="1" customWidth="1"/>
    <col min="11540" max="11540" width="7.140625" style="236" bestFit="1" customWidth="1"/>
    <col min="11541" max="11552" width="6.42578125" style="236" customWidth="1"/>
    <col min="11553" max="11553" width="8" style="236" customWidth="1"/>
    <col min="11554" max="11773" width="6.42578125" style="236" customWidth="1"/>
    <col min="11774" max="11776" width="9.140625" style="236"/>
    <col min="11777" max="11777" width="5.42578125" style="236" customWidth="1"/>
    <col min="11778" max="11778" width="7.42578125" style="236" bestFit="1" customWidth="1"/>
    <col min="11779" max="11779" width="6.28515625" style="236" customWidth="1"/>
    <col min="11780" max="11780" width="6.42578125" style="236" customWidth="1"/>
    <col min="11781" max="11781" width="6.85546875" style="236" customWidth="1"/>
    <col min="11782" max="11783" width="6.42578125" style="236" customWidth="1"/>
    <col min="11784" max="11784" width="6.28515625" style="236" customWidth="1"/>
    <col min="11785" max="11785" width="6" style="236" customWidth="1"/>
    <col min="11786" max="11786" width="6.7109375" style="236" customWidth="1"/>
    <col min="11787" max="11788" width="6.140625" style="236" customWidth="1"/>
    <col min="11789" max="11789" width="6" style="236" customWidth="1"/>
    <col min="11790" max="11790" width="8.85546875" style="236" customWidth="1"/>
    <col min="11791" max="11793" width="9.42578125" style="236" customWidth="1"/>
    <col min="11794" max="11794" width="9.42578125" style="236" bestFit="1" customWidth="1"/>
    <col min="11795" max="11795" width="8.7109375" style="236" bestFit="1" customWidth="1"/>
    <col min="11796" max="11796" width="7.140625" style="236" bestFit="1" customWidth="1"/>
    <col min="11797" max="11808" width="6.42578125" style="236" customWidth="1"/>
    <col min="11809" max="11809" width="8" style="236" customWidth="1"/>
    <col min="11810" max="12029" width="6.42578125" style="236" customWidth="1"/>
    <col min="12030" max="12032" width="9.140625" style="236"/>
    <col min="12033" max="12033" width="5.42578125" style="236" customWidth="1"/>
    <col min="12034" max="12034" width="7.42578125" style="236" bestFit="1" customWidth="1"/>
    <col min="12035" max="12035" width="6.28515625" style="236" customWidth="1"/>
    <col min="12036" max="12036" width="6.42578125" style="236" customWidth="1"/>
    <col min="12037" max="12037" width="6.85546875" style="236" customWidth="1"/>
    <col min="12038" max="12039" width="6.42578125" style="236" customWidth="1"/>
    <col min="12040" max="12040" width="6.28515625" style="236" customWidth="1"/>
    <col min="12041" max="12041" width="6" style="236" customWidth="1"/>
    <col min="12042" max="12042" width="6.7109375" style="236" customWidth="1"/>
    <col min="12043" max="12044" width="6.140625" style="236" customWidth="1"/>
    <col min="12045" max="12045" width="6" style="236" customWidth="1"/>
    <col min="12046" max="12046" width="8.85546875" style="236" customWidth="1"/>
    <col min="12047" max="12049" width="9.42578125" style="236" customWidth="1"/>
    <col min="12050" max="12050" width="9.42578125" style="236" bestFit="1" customWidth="1"/>
    <col min="12051" max="12051" width="8.7109375" style="236" bestFit="1" customWidth="1"/>
    <col min="12052" max="12052" width="7.140625" style="236" bestFit="1" customWidth="1"/>
    <col min="12053" max="12064" width="6.42578125" style="236" customWidth="1"/>
    <col min="12065" max="12065" width="8" style="236" customWidth="1"/>
    <col min="12066" max="12285" width="6.42578125" style="236" customWidth="1"/>
    <col min="12286" max="12288" width="9.140625" style="236"/>
    <col min="12289" max="12289" width="5.42578125" style="236" customWidth="1"/>
    <col min="12290" max="12290" width="7.42578125" style="236" bestFit="1" customWidth="1"/>
    <col min="12291" max="12291" width="6.28515625" style="236" customWidth="1"/>
    <col min="12292" max="12292" width="6.42578125" style="236" customWidth="1"/>
    <col min="12293" max="12293" width="6.85546875" style="236" customWidth="1"/>
    <col min="12294" max="12295" width="6.42578125" style="236" customWidth="1"/>
    <col min="12296" max="12296" width="6.28515625" style="236" customWidth="1"/>
    <col min="12297" max="12297" width="6" style="236" customWidth="1"/>
    <col min="12298" max="12298" width="6.7109375" style="236" customWidth="1"/>
    <col min="12299" max="12300" width="6.140625" style="236" customWidth="1"/>
    <col min="12301" max="12301" width="6" style="236" customWidth="1"/>
    <col min="12302" max="12302" width="8.85546875" style="236" customWidth="1"/>
    <col min="12303" max="12305" width="9.42578125" style="236" customWidth="1"/>
    <col min="12306" max="12306" width="9.42578125" style="236" bestFit="1" customWidth="1"/>
    <col min="12307" max="12307" width="8.7109375" style="236" bestFit="1" customWidth="1"/>
    <col min="12308" max="12308" width="7.140625" style="236" bestFit="1" customWidth="1"/>
    <col min="12309" max="12320" width="6.42578125" style="236" customWidth="1"/>
    <col min="12321" max="12321" width="8" style="236" customWidth="1"/>
    <col min="12322" max="12541" width="6.42578125" style="236" customWidth="1"/>
    <col min="12542" max="12544" width="9.140625" style="236"/>
    <col min="12545" max="12545" width="5.42578125" style="236" customWidth="1"/>
    <col min="12546" max="12546" width="7.42578125" style="236" bestFit="1" customWidth="1"/>
    <col min="12547" max="12547" width="6.28515625" style="236" customWidth="1"/>
    <col min="12548" max="12548" width="6.42578125" style="236" customWidth="1"/>
    <col min="12549" max="12549" width="6.85546875" style="236" customWidth="1"/>
    <col min="12550" max="12551" width="6.42578125" style="236" customWidth="1"/>
    <col min="12552" max="12552" width="6.28515625" style="236" customWidth="1"/>
    <col min="12553" max="12553" width="6" style="236" customWidth="1"/>
    <col min="12554" max="12554" width="6.7109375" style="236" customWidth="1"/>
    <col min="12555" max="12556" width="6.140625" style="236" customWidth="1"/>
    <col min="12557" max="12557" width="6" style="236" customWidth="1"/>
    <col min="12558" max="12558" width="8.85546875" style="236" customWidth="1"/>
    <col min="12559" max="12561" width="9.42578125" style="236" customWidth="1"/>
    <col min="12562" max="12562" width="9.42578125" style="236" bestFit="1" customWidth="1"/>
    <col min="12563" max="12563" width="8.7109375" style="236" bestFit="1" customWidth="1"/>
    <col min="12564" max="12564" width="7.140625" style="236" bestFit="1" customWidth="1"/>
    <col min="12565" max="12576" width="6.42578125" style="236" customWidth="1"/>
    <col min="12577" max="12577" width="8" style="236" customWidth="1"/>
    <col min="12578" max="12797" width="6.42578125" style="236" customWidth="1"/>
    <col min="12798" max="12800" width="9.140625" style="236"/>
    <col min="12801" max="12801" width="5.42578125" style="236" customWidth="1"/>
    <col min="12802" max="12802" width="7.42578125" style="236" bestFit="1" customWidth="1"/>
    <col min="12803" max="12803" width="6.28515625" style="236" customWidth="1"/>
    <col min="12804" max="12804" width="6.42578125" style="236" customWidth="1"/>
    <col min="12805" max="12805" width="6.85546875" style="236" customWidth="1"/>
    <col min="12806" max="12807" width="6.42578125" style="236" customWidth="1"/>
    <col min="12808" max="12808" width="6.28515625" style="236" customWidth="1"/>
    <col min="12809" max="12809" width="6" style="236" customWidth="1"/>
    <col min="12810" max="12810" width="6.7109375" style="236" customWidth="1"/>
    <col min="12811" max="12812" width="6.140625" style="236" customWidth="1"/>
    <col min="12813" max="12813" width="6" style="236" customWidth="1"/>
    <col min="12814" max="12814" width="8.85546875" style="236" customWidth="1"/>
    <col min="12815" max="12817" width="9.42578125" style="236" customWidth="1"/>
    <col min="12818" max="12818" width="9.42578125" style="236" bestFit="1" customWidth="1"/>
    <col min="12819" max="12819" width="8.7109375" style="236" bestFit="1" customWidth="1"/>
    <col min="12820" max="12820" width="7.140625" style="236" bestFit="1" customWidth="1"/>
    <col min="12821" max="12832" width="6.42578125" style="236" customWidth="1"/>
    <col min="12833" max="12833" width="8" style="236" customWidth="1"/>
    <col min="12834" max="13053" width="6.42578125" style="236" customWidth="1"/>
    <col min="13054" max="13056" width="9.140625" style="236"/>
    <col min="13057" max="13057" width="5.42578125" style="236" customWidth="1"/>
    <col min="13058" max="13058" width="7.42578125" style="236" bestFit="1" customWidth="1"/>
    <col min="13059" max="13059" width="6.28515625" style="236" customWidth="1"/>
    <col min="13060" max="13060" width="6.42578125" style="236" customWidth="1"/>
    <col min="13061" max="13061" width="6.85546875" style="236" customWidth="1"/>
    <col min="13062" max="13063" width="6.42578125" style="236" customWidth="1"/>
    <col min="13064" max="13064" width="6.28515625" style="236" customWidth="1"/>
    <col min="13065" max="13065" width="6" style="236" customWidth="1"/>
    <col min="13066" max="13066" width="6.7109375" style="236" customWidth="1"/>
    <col min="13067" max="13068" width="6.140625" style="236" customWidth="1"/>
    <col min="13069" max="13069" width="6" style="236" customWidth="1"/>
    <col min="13070" max="13070" width="8.85546875" style="236" customWidth="1"/>
    <col min="13071" max="13073" width="9.42578125" style="236" customWidth="1"/>
    <col min="13074" max="13074" width="9.42578125" style="236" bestFit="1" customWidth="1"/>
    <col min="13075" max="13075" width="8.7109375" style="236" bestFit="1" customWidth="1"/>
    <col min="13076" max="13076" width="7.140625" style="236" bestFit="1" customWidth="1"/>
    <col min="13077" max="13088" width="6.42578125" style="236" customWidth="1"/>
    <col min="13089" max="13089" width="8" style="236" customWidth="1"/>
    <col min="13090" max="13309" width="6.42578125" style="236" customWidth="1"/>
    <col min="13310" max="13312" width="9.140625" style="236"/>
    <col min="13313" max="13313" width="5.42578125" style="236" customWidth="1"/>
    <col min="13314" max="13314" width="7.42578125" style="236" bestFit="1" customWidth="1"/>
    <col min="13315" max="13315" width="6.28515625" style="236" customWidth="1"/>
    <col min="13316" max="13316" width="6.42578125" style="236" customWidth="1"/>
    <col min="13317" max="13317" width="6.85546875" style="236" customWidth="1"/>
    <col min="13318" max="13319" width="6.42578125" style="236" customWidth="1"/>
    <col min="13320" max="13320" width="6.28515625" style="236" customWidth="1"/>
    <col min="13321" max="13321" width="6" style="236" customWidth="1"/>
    <col min="13322" max="13322" width="6.7109375" style="236" customWidth="1"/>
    <col min="13323" max="13324" width="6.140625" style="236" customWidth="1"/>
    <col min="13325" max="13325" width="6" style="236" customWidth="1"/>
    <col min="13326" max="13326" width="8.85546875" style="236" customWidth="1"/>
    <col min="13327" max="13329" width="9.42578125" style="236" customWidth="1"/>
    <col min="13330" max="13330" width="9.42578125" style="236" bestFit="1" customWidth="1"/>
    <col min="13331" max="13331" width="8.7109375" style="236" bestFit="1" customWidth="1"/>
    <col min="13332" max="13332" width="7.140625" style="236" bestFit="1" customWidth="1"/>
    <col min="13333" max="13344" width="6.42578125" style="236" customWidth="1"/>
    <col min="13345" max="13345" width="8" style="236" customWidth="1"/>
    <col min="13346" max="13565" width="6.42578125" style="236" customWidth="1"/>
    <col min="13566" max="13568" width="9.140625" style="236"/>
    <col min="13569" max="13569" width="5.42578125" style="236" customWidth="1"/>
    <col min="13570" max="13570" width="7.42578125" style="236" bestFit="1" customWidth="1"/>
    <col min="13571" max="13571" width="6.28515625" style="236" customWidth="1"/>
    <col min="13572" max="13572" width="6.42578125" style="236" customWidth="1"/>
    <col min="13573" max="13573" width="6.85546875" style="236" customWidth="1"/>
    <col min="13574" max="13575" width="6.42578125" style="236" customWidth="1"/>
    <col min="13576" max="13576" width="6.28515625" style="236" customWidth="1"/>
    <col min="13577" max="13577" width="6" style="236" customWidth="1"/>
    <col min="13578" max="13578" width="6.7109375" style="236" customWidth="1"/>
    <col min="13579" max="13580" width="6.140625" style="236" customWidth="1"/>
    <col min="13581" max="13581" width="6" style="236" customWidth="1"/>
    <col min="13582" max="13582" width="8.85546875" style="236" customWidth="1"/>
    <col min="13583" max="13585" width="9.42578125" style="236" customWidth="1"/>
    <col min="13586" max="13586" width="9.42578125" style="236" bestFit="1" customWidth="1"/>
    <col min="13587" max="13587" width="8.7109375" style="236" bestFit="1" customWidth="1"/>
    <col min="13588" max="13588" width="7.140625" style="236" bestFit="1" customWidth="1"/>
    <col min="13589" max="13600" width="6.42578125" style="236" customWidth="1"/>
    <col min="13601" max="13601" width="8" style="236" customWidth="1"/>
    <col min="13602" max="13821" width="6.42578125" style="236" customWidth="1"/>
    <col min="13822" max="13824" width="9.140625" style="236"/>
    <col min="13825" max="13825" width="5.42578125" style="236" customWidth="1"/>
    <col min="13826" max="13826" width="7.42578125" style="236" bestFit="1" customWidth="1"/>
    <col min="13827" max="13827" width="6.28515625" style="236" customWidth="1"/>
    <col min="13828" max="13828" width="6.42578125" style="236" customWidth="1"/>
    <col min="13829" max="13829" width="6.85546875" style="236" customWidth="1"/>
    <col min="13830" max="13831" width="6.42578125" style="236" customWidth="1"/>
    <col min="13832" max="13832" width="6.28515625" style="236" customWidth="1"/>
    <col min="13833" max="13833" width="6" style="236" customWidth="1"/>
    <col min="13834" max="13834" width="6.7109375" style="236" customWidth="1"/>
    <col min="13835" max="13836" width="6.140625" style="236" customWidth="1"/>
    <col min="13837" max="13837" width="6" style="236" customWidth="1"/>
    <col min="13838" max="13838" width="8.85546875" style="236" customWidth="1"/>
    <col min="13839" max="13841" width="9.42578125" style="236" customWidth="1"/>
    <col min="13842" max="13842" width="9.42578125" style="236" bestFit="1" customWidth="1"/>
    <col min="13843" max="13843" width="8.7109375" style="236" bestFit="1" customWidth="1"/>
    <col min="13844" max="13844" width="7.140625" style="236" bestFit="1" customWidth="1"/>
    <col min="13845" max="13856" width="6.42578125" style="236" customWidth="1"/>
    <col min="13857" max="13857" width="8" style="236" customWidth="1"/>
    <col min="13858" max="14077" width="6.42578125" style="236" customWidth="1"/>
    <col min="14078" max="14080" width="9.140625" style="236"/>
    <col min="14081" max="14081" width="5.42578125" style="236" customWidth="1"/>
    <col min="14082" max="14082" width="7.42578125" style="236" bestFit="1" customWidth="1"/>
    <col min="14083" max="14083" width="6.28515625" style="236" customWidth="1"/>
    <col min="14084" max="14084" width="6.42578125" style="236" customWidth="1"/>
    <col min="14085" max="14085" width="6.85546875" style="236" customWidth="1"/>
    <col min="14086" max="14087" width="6.42578125" style="236" customWidth="1"/>
    <col min="14088" max="14088" width="6.28515625" style="236" customWidth="1"/>
    <col min="14089" max="14089" width="6" style="236" customWidth="1"/>
    <col min="14090" max="14090" width="6.7109375" style="236" customWidth="1"/>
    <col min="14091" max="14092" width="6.140625" style="236" customWidth="1"/>
    <col min="14093" max="14093" width="6" style="236" customWidth="1"/>
    <col min="14094" max="14094" width="8.85546875" style="236" customWidth="1"/>
    <col min="14095" max="14097" width="9.42578125" style="236" customWidth="1"/>
    <col min="14098" max="14098" width="9.42578125" style="236" bestFit="1" customWidth="1"/>
    <col min="14099" max="14099" width="8.7109375" style="236" bestFit="1" customWidth="1"/>
    <col min="14100" max="14100" width="7.140625" style="236" bestFit="1" customWidth="1"/>
    <col min="14101" max="14112" width="6.42578125" style="236" customWidth="1"/>
    <col min="14113" max="14113" width="8" style="236" customWidth="1"/>
    <col min="14114" max="14333" width="6.42578125" style="236" customWidth="1"/>
    <col min="14334" max="14336" width="9.140625" style="236"/>
    <col min="14337" max="14337" width="5.42578125" style="236" customWidth="1"/>
    <col min="14338" max="14338" width="7.42578125" style="236" bestFit="1" customWidth="1"/>
    <col min="14339" max="14339" width="6.28515625" style="236" customWidth="1"/>
    <col min="14340" max="14340" width="6.42578125" style="236" customWidth="1"/>
    <col min="14341" max="14341" width="6.85546875" style="236" customWidth="1"/>
    <col min="14342" max="14343" width="6.42578125" style="236" customWidth="1"/>
    <col min="14344" max="14344" width="6.28515625" style="236" customWidth="1"/>
    <col min="14345" max="14345" width="6" style="236" customWidth="1"/>
    <col min="14346" max="14346" width="6.7109375" style="236" customWidth="1"/>
    <col min="14347" max="14348" width="6.140625" style="236" customWidth="1"/>
    <col min="14349" max="14349" width="6" style="236" customWidth="1"/>
    <col min="14350" max="14350" width="8.85546875" style="236" customWidth="1"/>
    <col min="14351" max="14353" width="9.42578125" style="236" customWidth="1"/>
    <col min="14354" max="14354" width="9.42578125" style="236" bestFit="1" customWidth="1"/>
    <col min="14355" max="14355" width="8.7109375" style="236" bestFit="1" customWidth="1"/>
    <col min="14356" max="14356" width="7.140625" style="236" bestFit="1" customWidth="1"/>
    <col min="14357" max="14368" width="6.42578125" style="236" customWidth="1"/>
    <col min="14369" max="14369" width="8" style="236" customWidth="1"/>
    <col min="14370" max="14589" width="6.42578125" style="236" customWidth="1"/>
    <col min="14590" max="14592" width="9.140625" style="236"/>
    <col min="14593" max="14593" width="5.42578125" style="236" customWidth="1"/>
    <col min="14594" max="14594" width="7.42578125" style="236" bestFit="1" customWidth="1"/>
    <col min="14595" max="14595" width="6.28515625" style="236" customWidth="1"/>
    <col min="14596" max="14596" width="6.42578125" style="236" customWidth="1"/>
    <col min="14597" max="14597" width="6.85546875" style="236" customWidth="1"/>
    <col min="14598" max="14599" width="6.42578125" style="236" customWidth="1"/>
    <col min="14600" max="14600" width="6.28515625" style="236" customWidth="1"/>
    <col min="14601" max="14601" width="6" style="236" customWidth="1"/>
    <col min="14602" max="14602" width="6.7109375" style="236" customWidth="1"/>
    <col min="14603" max="14604" width="6.140625" style="236" customWidth="1"/>
    <col min="14605" max="14605" width="6" style="236" customWidth="1"/>
    <col min="14606" max="14606" width="8.85546875" style="236" customWidth="1"/>
    <col min="14607" max="14609" width="9.42578125" style="236" customWidth="1"/>
    <col min="14610" max="14610" width="9.42578125" style="236" bestFit="1" customWidth="1"/>
    <col min="14611" max="14611" width="8.7109375" style="236" bestFit="1" customWidth="1"/>
    <col min="14612" max="14612" width="7.140625" style="236" bestFit="1" customWidth="1"/>
    <col min="14613" max="14624" width="6.42578125" style="236" customWidth="1"/>
    <col min="14625" max="14625" width="8" style="236" customWidth="1"/>
    <col min="14626" max="14845" width="6.42578125" style="236" customWidth="1"/>
    <col min="14846" max="14848" width="9.140625" style="236"/>
    <col min="14849" max="14849" width="5.42578125" style="236" customWidth="1"/>
    <col min="14850" max="14850" width="7.42578125" style="236" bestFit="1" customWidth="1"/>
    <col min="14851" max="14851" width="6.28515625" style="236" customWidth="1"/>
    <col min="14852" max="14852" width="6.42578125" style="236" customWidth="1"/>
    <col min="14853" max="14853" width="6.85546875" style="236" customWidth="1"/>
    <col min="14854" max="14855" width="6.42578125" style="236" customWidth="1"/>
    <col min="14856" max="14856" width="6.28515625" style="236" customWidth="1"/>
    <col min="14857" max="14857" width="6" style="236" customWidth="1"/>
    <col min="14858" max="14858" width="6.7109375" style="236" customWidth="1"/>
    <col min="14859" max="14860" width="6.140625" style="236" customWidth="1"/>
    <col min="14861" max="14861" width="6" style="236" customWidth="1"/>
    <col min="14862" max="14862" width="8.85546875" style="236" customWidth="1"/>
    <col min="14863" max="14865" width="9.42578125" style="236" customWidth="1"/>
    <col min="14866" max="14866" width="9.42578125" style="236" bestFit="1" customWidth="1"/>
    <col min="14867" max="14867" width="8.7109375" style="236" bestFit="1" customWidth="1"/>
    <col min="14868" max="14868" width="7.140625" style="236" bestFit="1" customWidth="1"/>
    <col min="14869" max="14880" width="6.42578125" style="236" customWidth="1"/>
    <col min="14881" max="14881" width="8" style="236" customWidth="1"/>
    <col min="14882" max="15101" width="6.42578125" style="236" customWidth="1"/>
    <col min="15102" max="15104" width="9.140625" style="236"/>
    <col min="15105" max="15105" width="5.42578125" style="236" customWidth="1"/>
    <col min="15106" max="15106" width="7.42578125" style="236" bestFit="1" customWidth="1"/>
    <col min="15107" max="15107" width="6.28515625" style="236" customWidth="1"/>
    <col min="15108" max="15108" width="6.42578125" style="236" customWidth="1"/>
    <col min="15109" max="15109" width="6.85546875" style="236" customWidth="1"/>
    <col min="15110" max="15111" width="6.42578125" style="236" customWidth="1"/>
    <col min="15112" max="15112" width="6.28515625" style="236" customWidth="1"/>
    <col min="15113" max="15113" width="6" style="236" customWidth="1"/>
    <col min="15114" max="15114" width="6.7109375" style="236" customWidth="1"/>
    <col min="15115" max="15116" width="6.140625" style="236" customWidth="1"/>
    <col min="15117" max="15117" width="6" style="236" customWidth="1"/>
    <col min="15118" max="15118" width="8.85546875" style="236" customWidth="1"/>
    <col min="15119" max="15121" width="9.42578125" style="236" customWidth="1"/>
    <col min="15122" max="15122" width="9.42578125" style="236" bestFit="1" customWidth="1"/>
    <col min="15123" max="15123" width="8.7109375" style="236" bestFit="1" customWidth="1"/>
    <col min="15124" max="15124" width="7.140625" style="236" bestFit="1" customWidth="1"/>
    <col min="15125" max="15136" width="6.42578125" style="236" customWidth="1"/>
    <col min="15137" max="15137" width="8" style="236" customWidth="1"/>
    <col min="15138" max="15357" width="6.42578125" style="236" customWidth="1"/>
    <col min="15358" max="15360" width="9.140625" style="236"/>
    <col min="15361" max="15361" width="5.42578125" style="236" customWidth="1"/>
    <col min="15362" max="15362" width="7.42578125" style="236" bestFit="1" customWidth="1"/>
    <col min="15363" max="15363" width="6.28515625" style="236" customWidth="1"/>
    <col min="15364" max="15364" width="6.42578125" style="236" customWidth="1"/>
    <col min="15365" max="15365" width="6.85546875" style="236" customWidth="1"/>
    <col min="15366" max="15367" width="6.42578125" style="236" customWidth="1"/>
    <col min="15368" max="15368" width="6.28515625" style="236" customWidth="1"/>
    <col min="15369" max="15369" width="6" style="236" customWidth="1"/>
    <col min="15370" max="15370" width="6.7109375" style="236" customWidth="1"/>
    <col min="15371" max="15372" width="6.140625" style="236" customWidth="1"/>
    <col min="15373" max="15373" width="6" style="236" customWidth="1"/>
    <col min="15374" max="15374" width="8.85546875" style="236" customWidth="1"/>
    <col min="15375" max="15377" width="9.42578125" style="236" customWidth="1"/>
    <col min="15378" max="15378" width="9.42578125" style="236" bestFit="1" customWidth="1"/>
    <col min="15379" max="15379" width="8.7109375" style="236" bestFit="1" customWidth="1"/>
    <col min="15380" max="15380" width="7.140625" style="236" bestFit="1" customWidth="1"/>
    <col min="15381" max="15392" width="6.42578125" style="236" customWidth="1"/>
    <col min="15393" max="15393" width="8" style="236" customWidth="1"/>
    <col min="15394" max="15613" width="6.42578125" style="236" customWidth="1"/>
    <col min="15614" max="15616" width="9.140625" style="236"/>
    <col min="15617" max="15617" width="5.42578125" style="236" customWidth="1"/>
    <col min="15618" max="15618" width="7.42578125" style="236" bestFit="1" customWidth="1"/>
    <col min="15619" max="15619" width="6.28515625" style="236" customWidth="1"/>
    <col min="15620" max="15620" width="6.42578125" style="236" customWidth="1"/>
    <col min="15621" max="15621" width="6.85546875" style="236" customWidth="1"/>
    <col min="15622" max="15623" width="6.42578125" style="236" customWidth="1"/>
    <col min="15624" max="15624" width="6.28515625" style="236" customWidth="1"/>
    <col min="15625" max="15625" width="6" style="236" customWidth="1"/>
    <col min="15626" max="15626" width="6.7109375" style="236" customWidth="1"/>
    <col min="15627" max="15628" width="6.140625" style="236" customWidth="1"/>
    <col min="15629" max="15629" width="6" style="236" customWidth="1"/>
    <col min="15630" max="15630" width="8.85546875" style="236" customWidth="1"/>
    <col min="15631" max="15633" width="9.42578125" style="236" customWidth="1"/>
    <col min="15634" max="15634" width="9.42578125" style="236" bestFit="1" customWidth="1"/>
    <col min="15635" max="15635" width="8.7109375" style="236" bestFit="1" customWidth="1"/>
    <col min="15636" max="15636" width="7.140625" style="236" bestFit="1" customWidth="1"/>
    <col min="15637" max="15648" width="6.42578125" style="236" customWidth="1"/>
    <col min="15649" max="15649" width="8" style="236" customWidth="1"/>
    <col min="15650" max="15869" width="6.42578125" style="236" customWidth="1"/>
    <col min="15870" max="15872" width="9.140625" style="236"/>
    <col min="15873" max="15873" width="5.42578125" style="236" customWidth="1"/>
    <col min="15874" max="15874" width="7.42578125" style="236" bestFit="1" customWidth="1"/>
    <col min="15875" max="15875" width="6.28515625" style="236" customWidth="1"/>
    <col min="15876" max="15876" width="6.42578125" style="236" customWidth="1"/>
    <col min="15877" max="15877" width="6.85546875" style="236" customWidth="1"/>
    <col min="15878" max="15879" width="6.42578125" style="236" customWidth="1"/>
    <col min="15880" max="15880" width="6.28515625" style="236" customWidth="1"/>
    <col min="15881" max="15881" width="6" style="236" customWidth="1"/>
    <col min="15882" max="15882" width="6.7109375" style="236" customWidth="1"/>
    <col min="15883" max="15884" width="6.140625" style="236" customWidth="1"/>
    <col min="15885" max="15885" width="6" style="236" customWidth="1"/>
    <col min="15886" max="15886" width="8.85546875" style="236" customWidth="1"/>
    <col min="15887" max="15889" width="9.42578125" style="236" customWidth="1"/>
    <col min="15890" max="15890" width="9.42578125" style="236" bestFit="1" customWidth="1"/>
    <col min="15891" max="15891" width="8.7109375" style="236" bestFit="1" customWidth="1"/>
    <col min="15892" max="15892" width="7.140625" style="236" bestFit="1" customWidth="1"/>
    <col min="15893" max="15904" width="6.42578125" style="236" customWidth="1"/>
    <col min="15905" max="15905" width="8" style="236" customWidth="1"/>
    <col min="15906" max="16125" width="6.42578125" style="236" customWidth="1"/>
    <col min="16126" max="16128" width="9.140625" style="236"/>
    <col min="16129" max="16129" width="5.42578125" style="236" customWidth="1"/>
    <col min="16130" max="16130" width="7.42578125" style="236" bestFit="1" customWidth="1"/>
    <col min="16131" max="16131" width="6.28515625" style="236" customWidth="1"/>
    <col min="16132" max="16132" width="6.42578125" style="236" customWidth="1"/>
    <col min="16133" max="16133" width="6.85546875" style="236" customWidth="1"/>
    <col min="16134" max="16135" width="6.42578125" style="236" customWidth="1"/>
    <col min="16136" max="16136" width="6.28515625" style="236" customWidth="1"/>
    <col min="16137" max="16137" width="6" style="236" customWidth="1"/>
    <col min="16138" max="16138" width="6.7109375" style="236" customWidth="1"/>
    <col min="16139" max="16140" width="6.140625" style="236" customWidth="1"/>
    <col min="16141" max="16141" width="6" style="236" customWidth="1"/>
    <col min="16142" max="16142" width="8.85546875" style="236" customWidth="1"/>
    <col min="16143" max="16145" width="9.42578125" style="236" customWidth="1"/>
    <col min="16146" max="16146" width="9.42578125" style="236" bestFit="1" customWidth="1"/>
    <col min="16147" max="16147" width="8.7109375" style="236" bestFit="1" customWidth="1"/>
    <col min="16148" max="16148" width="7.140625" style="236" bestFit="1" customWidth="1"/>
    <col min="16149" max="16160" width="6.42578125" style="236" customWidth="1"/>
    <col min="16161" max="16161" width="8" style="236" customWidth="1"/>
    <col min="16162" max="16381" width="6.42578125" style="236" customWidth="1"/>
    <col min="16382" max="16384" width="9.140625" style="236"/>
  </cols>
  <sheetData>
    <row r="1" spans="1:32" ht="19.5">
      <c r="A1" s="591" t="s">
        <v>1027</v>
      </c>
      <c r="B1" s="592"/>
      <c r="C1" s="592"/>
      <c r="D1" s="592"/>
      <c r="E1" s="592"/>
      <c r="F1" s="592"/>
      <c r="G1" s="592"/>
      <c r="H1" s="592"/>
      <c r="I1" s="592"/>
      <c r="J1" s="592"/>
      <c r="K1" s="592"/>
      <c r="L1" s="592"/>
      <c r="M1" s="592"/>
      <c r="N1" s="592"/>
      <c r="O1" s="592"/>
      <c r="P1" s="593"/>
      <c r="Q1" s="593"/>
      <c r="R1" s="592"/>
      <c r="S1" s="592"/>
      <c r="T1" s="592"/>
      <c r="AA1" s="237"/>
      <c r="AB1" s="237"/>
      <c r="AC1" s="237"/>
      <c r="AD1" s="237"/>
      <c r="AE1" s="237"/>
      <c r="AF1" s="237"/>
    </row>
    <row r="2" spans="1:32" ht="18">
      <c r="A2" s="719" t="s">
        <v>1126</v>
      </c>
      <c r="B2" s="720"/>
      <c r="C2" s="720"/>
      <c r="D2" s="720"/>
      <c r="E2" s="720"/>
      <c r="F2" s="720"/>
      <c r="G2" s="720"/>
      <c r="H2" s="720"/>
      <c r="I2" s="720"/>
      <c r="J2" s="720"/>
      <c r="K2" s="720"/>
      <c r="L2" s="720"/>
      <c r="M2" s="720"/>
      <c r="N2" s="720"/>
      <c r="O2" s="720"/>
      <c r="P2" s="720"/>
      <c r="Q2" s="720"/>
      <c r="U2" s="237"/>
      <c r="V2" s="237"/>
      <c r="W2" s="237"/>
      <c r="X2" s="237"/>
      <c r="Y2" s="237"/>
      <c r="Z2" s="237"/>
      <c r="AA2" s="237"/>
      <c r="AB2" s="237"/>
      <c r="AC2" s="237"/>
    </row>
    <row r="3" spans="1:32">
      <c r="A3" s="721" t="s">
        <v>1053</v>
      </c>
      <c r="B3" s="722"/>
      <c r="C3" s="722"/>
      <c r="D3" s="722"/>
      <c r="E3" s="722"/>
      <c r="F3" s="722"/>
      <c r="G3" s="722"/>
      <c r="H3" s="722"/>
      <c r="I3" s="722"/>
      <c r="J3" s="722"/>
      <c r="K3" s="722"/>
      <c r="L3" s="722"/>
      <c r="M3" s="722"/>
      <c r="N3" s="722"/>
      <c r="O3" s="722"/>
      <c r="P3" s="594"/>
      <c r="Q3" s="594"/>
    </row>
    <row r="4" spans="1:32" ht="14.1" customHeight="1">
      <c r="A4" s="721" t="s">
        <v>401</v>
      </c>
      <c r="B4" s="722"/>
      <c r="C4" s="722"/>
      <c r="D4" s="722"/>
      <c r="E4" s="722"/>
      <c r="F4" s="722"/>
      <c r="G4" s="722"/>
      <c r="H4" s="722"/>
      <c r="I4" s="722"/>
      <c r="J4" s="722"/>
      <c r="K4" s="722"/>
      <c r="L4" s="722"/>
      <c r="M4" s="722"/>
      <c r="N4" s="722"/>
      <c r="O4" s="722"/>
      <c r="P4" s="594"/>
      <c r="Q4" s="594"/>
      <c r="X4" s="238"/>
    </row>
    <row r="5" spans="1:32" ht="14.1" customHeight="1">
      <c r="A5" s="629"/>
      <c r="B5" s="382"/>
      <c r="C5" s="382"/>
      <c r="D5" s="382"/>
      <c r="E5" s="382"/>
      <c r="F5" s="382"/>
      <c r="G5" s="382"/>
      <c r="H5" s="382"/>
      <c r="I5" s="382"/>
      <c r="J5" s="382"/>
      <c r="K5" s="382"/>
      <c r="L5" s="382"/>
      <c r="M5" s="382"/>
      <c r="N5" s="382"/>
      <c r="O5" s="382"/>
      <c r="P5" s="382"/>
      <c r="Q5" s="382"/>
    </row>
    <row r="6" spans="1:32" ht="12.75" customHeight="1">
      <c r="A6" s="672" t="s">
        <v>1127</v>
      </c>
      <c r="B6" s="439"/>
      <c r="C6" s="439"/>
      <c r="D6" s="439"/>
      <c r="E6" s="439"/>
      <c r="F6" s="439"/>
      <c r="G6" s="439"/>
      <c r="H6" s="439"/>
      <c r="I6" s="439"/>
      <c r="J6" s="439"/>
      <c r="K6" s="439"/>
      <c r="L6" s="439"/>
      <c r="M6" s="439"/>
      <c r="N6" s="439"/>
      <c r="O6" s="439"/>
      <c r="P6" s="439"/>
      <c r="Q6" s="439"/>
      <c r="X6" s="238"/>
    </row>
    <row r="7" spans="1:32" ht="12.75" customHeight="1">
      <c r="A7" s="672" t="s">
        <v>1128</v>
      </c>
      <c r="B7" s="673"/>
      <c r="C7" s="673"/>
      <c r="D7" s="673"/>
      <c r="E7" s="673"/>
      <c r="F7" s="673"/>
      <c r="G7" s="673"/>
      <c r="H7" s="673"/>
      <c r="I7" s="673"/>
      <c r="J7" s="673"/>
      <c r="K7" s="673"/>
      <c r="L7" s="673"/>
      <c r="M7" s="673"/>
      <c r="N7" s="673"/>
      <c r="O7" s="673"/>
      <c r="P7" s="673"/>
      <c r="Q7" s="673"/>
      <c r="R7" s="673"/>
      <c r="S7" s="673"/>
      <c r="T7" s="673"/>
      <c r="U7"/>
    </row>
    <row r="8" spans="1:32" ht="12.75" hidden="1" customHeight="1">
      <c r="A8" s="723" t="s">
        <v>728</v>
      </c>
      <c r="B8" s="724"/>
      <c r="C8" s="724"/>
      <c r="D8" s="724"/>
      <c r="E8" s="724"/>
      <c r="F8" s="724"/>
      <c r="G8" s="724"/>
      <c r="H8" s="724"/>
      <c r="I8" s="724"/>
      <c r="J8" s="724"/>
      <c r="K8" s="724"/>
      <c r="L8" s="724"/>
      <c r="M8" s="724"/>
      <c r="N8" s="724"/>
      <c r="O8" s="724"/>
      <c r="P8" s="724"/>
      <c r="Q8" s="724"/>
      <c r="R8" s="724"/>
      <c r="S8" s="724"/>
      <c r="T8" s="725"/>
      <c r="U8"/>
    </row>
    <row r="9" spans="1:32" ht="12.75" hidden="1" customHeight="1">
      <c r="A9" s="726"/>
      <c r="B9" s="727"/>
      <c r="C9" s="727"/>
      <c r="D9" s="727"/>
      <c r="E9" s="727"/>
      <c r="F9" s="727"/>
      <c r="G9" s="727"/>
      <c r="H9" s="727"/>
      <c r="I9" s="727"/>
      <c r="J9" s="727"/>
      <c r="K9" s="727"/>
      <c r="L9" s="727"/>
      <c r="M9" s="727"/>
      <c r="N9" s="727"/>
      <c r="O9" s="727"/>
      <c r="P9" s="727"/>
      <c r="Q9" s="727"/>
      <c r="R9" s="727"/>
      <c r="S9" s="727"/>
      <c r="T9" s="728"/>
      <c r="U9"/>
    </row>
    <row r="10" spans="1:32" ht="12.75" hidden="1" customHeight="1">
      <c r="A10" s="726"/>
      <c r="B10" s="727"/>
      <c r="C10" s="727"/>
      <c r="D10" s="727"/>
      <c r="E10" s="727"/>
      <c r="F10" s="727"/>
      <c r="G10" s="727"/>
      <c r="H10" s="727"/>
      <c r="I10" s="727"/>
      <c r="J10" s="727"/>
      <c r="K10" s="727"/>
      <c r="L10" s="727"/>
      <c r="M10" s="727"/>
      <c r="N10" s="727"/>
      <c r="O10" s="727"/>
      <c r="P10" s="727"/>
      <c r="Q10" s="727"/>
      <c r="R10" s="727"/>
      <c r="S10" s="727"/>
      <c r="T10" s="728"/>
      <c r="U10"/>
    </row>
    <row r="11" spans="1:32" ht="12.75" hidden="1" customHeight="1">
      <c r="A11" s="726"/>
      <c r="B11" s="727"/>
      <c r="C11" s="727"/>
      <c r="D11" s="727"/>
      <c r="E11" s="727"/>
      <c r="F11" s="727"/>
      <c r="G11" s="727"/>
      <c r="H11" s="727"/>
      <c r="I11" s="727"/>
      <c r="J11" s="727"/>
      <c r="K11" s="727"/>
      <c r="L11" s="727"/>
      <c r="M11" s="727"/>
      <c r="N11" s="727"/>
      <c r="O11" s="727"/>
      <c r="P11" s="727"/>
      <c r="Q11" s="727"/>
      <c r="R11" s="727"/>
      <c r="S11" s="727"/>
      <c r="T11" s="728"/>
      <c r="U11"/>
    </row>
    <row r="12" spans="1:32" s="244" customFormat="1" ht="12.75" hidden="1" customHeight="1">
      <c r="A12" s="729"/>
      <c r="B12" s="730"/>
      <c r="C12" s="730"/>
      <c r="D12" s="730"/>
      <c r="E12" s="730"/>
      <c r="F12" s="730"/>
      <c r="G12" s="730"/>
      <c r="H12" s="730"/>
      <c r="I12" s="730"/>
      <c r="J12" s="730"/>
      <c r="K12" s="730"/>
      <c r="L12" s="730"/>
      <c r="M12" s="730"/>
      <c r="N12" s="730"/>
      <c r="O12" s="730"/>
      <c r="P12" s="730"/>
      <c r="Q12" s="730"/>
      <c r="R12" s="730"/>
      <c r="S12" s="730"/>
      <c r="T12" s="731"/>
      <c r="U12"/>
      <c r="V12" s="236"/>
      <c r="W12" s="236"/>
      <c r="X12" s="236"/>
      <c r="Y12" s="236"/>
      <c r="Z12" s="236"/>
      <c r="AA12" s="236"/>
      <c r="AB12" s="236"/>
      <c r="AC12" s="236"/>
    </row>
    <row r="13" spans="1:32" s="244" customFormat="1" ht="45">
      <c r="A13" s="383" t="s">
        <v>544</v>
      </c>
      <c r="B13" s="384" t="s">
        <v>545</v>
      </c>
      <c r="C13" s="384" t="s">
        <v>546</v>
      </c>
      <c r="D13" s="384" t="s">
        <v>547</v>
      </c>
      <c r="E13" s="384" t="s">
        <v>548</v>
      </c>
      <c r="F13" s="384" t="s">
        <v>549</v>
      </c>
      <c r="G13" s="384" t="s">
        <v>550</v>
      </c>
      <c r="H13" s="630" t="s">
        <v>551</v>
      </c>
      <c r="I13" s="384" t="s">
        <v>552</v>
      </c>
      <c r="J13" s="384" t="s">
        <v>553</v>
      </c>
      <c r="K13" s="384" t="s">
        <v>554</v>
      </c>
      <c r="L13" s="384" t="s">
        <v>555</v>
      </c>
      <c r="M13" s="385" t="s">
        <v>556</v>
      </c>
      <c r="N13" s="386" t="s">
        <v>22</v>
      </c>
      <c r="O13" s="387" t="s">
        <v>557</v>
      </c>
      <c r="P13" s="631" t="s">
        <v>1054</v>
      </c>
      <c r="Q13" s="386" t="s">
        <v>1055</v>
      </c>
      <c r="R13" s="374" t="s">
        <v>558</v>
      </c>
      <c r="S13" s="375">
        <f ca="1">TODAY()</f>
        <v>43644</v>
      </c>
      <c r="T13" s="376">
        <f ca="1">VLOOKUP(S13,$R$51:$S$211,2)</f>
        <v>180</v>
      </c>
      <c r="X13" s="245"/>
    </row>
    <row r="14" spans="1:32" s="244" customFormat="1">
      <c r="A14" s="388"/>
      <c r="B14" s="389"/>
      <c r="C14" s="389"/>
      <c r="D14" s="389"/>
      <c r="E14" s="389"/>
      <c r="F14" s="389"/>
      <c r="G14" s="389"/>
      <c r="H14" s="632"/>
      <c r="I14" s="390"/>
      <c r="J14" s="390"/>
      <c r="K14" s="390"/>
      <c r="L14" s="390"/>
      <c r="M14" s="391"/>
      <c r="N14" s="392"/>
      <c r="O14" s="393"/>
      <c r="P14" s="394"/>
      <c r="Q14" s="394"/>
      <c r="R14" s="379"/>
      <c r="S14" s="379"/>
      <c r="X14" s="245"/>
    </row>
    <row r="15" spans="1:32" s="244" customFormat="1">
      <c r="A15" s="395">
        <v>1996</v>
      </c>
      <c r="B15" s="396">
        <v>107.1</v>
      </c>
      <c r="C15" s="396">
        <v>107.1</v>
      </c>
      <c r="D15" s="396">
        <v>107.1</v>
      </c>
      <c r="E15" s="396">
        <v>108.6</v>
      </c>
      <c r="F15" s="396">
        <v>108.6</v>
      </c>
      <c r="G15" s="396">
        <v>108.6</v>
      </c>
      <c r="H15" s="406">
        <v>109</v>
      </c>
      <c r="I15" s="396">
        <v>109</v>
      </c>
      <c r="J15" s="396">
        <v>109</v>
      </c>
      <c r="K15" s="396">
        <v>109.3</v>
      </c>
      <c r="L15" s="396">
        <v>109.3</v>
      </c>
      <c r="M15" s="397">
        <v>109.3</v>
      </c>
      <c r="N15" s="398"/>
      <c r="O15" s="398"/>
      <c r="P15" s="394"/>
      <c r="Q15" s="394"/>
      <c r="R15" s="440">
        <v>35431</v>
      </c>
      <c r="S15" s="441">
        <f>B16</f>
        <v>110.5</v>
      </c>
      <c r="X15" s="245"/>
    </row>
    <row r="16" spans="1:32" s="244" customFormat="1">
      <c r="A16" s="395">
        <f t="shared" ref="A16:A32" si="0">A15+1</f>
        <v>1997</v>
      </c>
      <c r="B16" s="396">
        <v>110.5</v>
      </c>
      <c r="C16" s="396">
        <v>110.5</v>
      </c>
      <c r="D16" s="396">
        <v>110.5</v>
      </c>
      <c r="E16" s="396">
        <v>111.7</v>
      </c>
      <c r="F16" s="396">
        <v>111.7</v>
      </c>
      <c r="G16" s="396">
        <v>111.7</v>
      </c>
      <c r="H16" s="406">
        <v>111.7</v>
      </c>
      <c r="I16" s="396">
        <v>111.7</v>
      </c>
      <c r="J16" s="396">
        <v>111.7</v>
      </c>
      <c r="K16" s="396">
        <v>111.7</v>
      </c>
      <c r="L16" s="396">
        <v>111.7</v>
      </c>
      <c r="M16" s="397">
        <v>111.8</v>
      </c>
      <c r="N16" s="398">
        <f>(B16-B15)/B15</f>
        <v>3.17460317460318E-2</v>
      </c>
      <c r="O16" s="398">
        <f>(H16-H15)/H15</f>
        <v>2.4770642201834888E-2</v>
      </c>
      <c r="P16" s="394"/>
      <c r="Q16" s="394"/>
      <c r="R16" s="440">
        <v>35462</v>
      </c>
      <c r="S16" s="441">
        <f>C16</f>
        <v>110.5</v>
      </c>
      <c r="X16" s="245"/>
    </row>
    <row r="17" spans="1:29" s="244" customFormat="1">
      <c r="A17" s="395">
        <f t="shared" si="0"/>
        <v>1998</v>
      </c>
      <c r="B17" s="396">
        <v>112.5</v>
      </c>
      <c r="C17" s="396">
        <v>113.2</v>
      </c>
      <c r="D17" s="396">
        <v>113.9</v>
      </c>
      <c r="E17" s="396">
        <v>113.9</v>
      </c>
      <c r="F17" s="396">
        <v>113.9</v>
      </c>
      <c r="G17" s="396">
        <v>113.9</v>
      </c>
      <c r="H17" s="406">
        <v>113.9</v>
      </c>
      <c r="I17" s="396">
        <v>113.9</v>
      </c>
      <c r="J17" s="396">
        <v>114.3</v>
      </c>
      <c r="K17" s="396">
        <v>114.3</v>
      </c>
      <c r="L17" s="396">
        <v>114.3</v>
      </c>
      <c r="M17" s="397">
        <v>114.3</v>
      </c>
      <c r="N17" s="398">
        <f t="shared" ref="N17:N43" si="1">(B17-B16)/B16</f>
        <v>1.8099547511312219E-2</v>
      </c>
      <c r="O17" s="398">
        <f>(H17-H16)/H16</f>
        <v>1.9695613249776211E-2</v>
      </c>
      <c r="P17" s="394"/>
      <c r="Q17" s="394"/>
      <c r="R17" s="440">
        <v>35490</v>
      </c>
      <c r="S17" s="441">
        <f>D16</f>
        <v>110.5</v>
      </c>
      <c r="X17" s="245"/>
    </row>
    <row r="18" spans="1:29" s="246" customFormat="1">
      <c r="A18" s="395">
        <f t="shared" si="0"/>
        <v>1999</v>
      </c>
      <c r="B18" s="396">
        <v>115.1</v>
      </c>
      <c r="C18" s="396">
        <v>115.1</v>
      </c>
      <c r="D18" s="396">
        <v>115.1</v>
      </c>
      <c r="E18" s="396">
        <v>115.1</v>
      </c>
      <c r="F18" s="396">
        <v>115.1</v>
      </c>
      <c r="G18" s="396">
        <v>115.1</v>
      </c>
      <c r="H18" s="633">
        <v>116</v>
      </c>
      <c r="I18" s="399">
        <v>116.5</v>
      </c>
      <c r="J18" s="399">
        <v>117</v>
      </c>
      <c r="K18" s="399">
        <v>117.1</v>
      </c>
      <c r="L18" s="399">
        <v>117.2</v>
      </c>
      <c r="M18" s="400">
        <v>117.3</v>
      </c>
      <c r="N18" s="401">
        <f t="shared" si="1"/>
        <v>2.3111111111111061E-2</v>
      </c>
      <c r="O18" s="401">
        <f>(H18-H17)/H17</f>
        <v>1.8437225636523214E-2</v>
      </c>
      <c r="P18" s="394"/>
      <c r="Q18" s="394"/>
      <c r="R18" s="440">
        <v>35521</v>
      </c>
      <c r="S18" s="442">
        <f>E16</f>
        <v>111.7</v>
      </c>
      <c r="T18" s="244"/>
      <c r="U18" s="244"/>
      <c r="V18" s="244"/>
      <c r="W18" s="244"/>
      <c r="X18" s="245"/>
      <c r="Y18" s="244"/>
      <c r="Z18" s="244"/>
      <c r="AA18" s="244"/>
      <c r="AB18" s="244"/>
      <c r="AC18" s="244"/>
    </row>
    <row r="19" spans="1:29" s="246" customFormat="1">
      <c r="A19" s="402">
        <f t="shared" si="0"/>
        <v>2000</v>
      </c>
      <c r="B19" s="403">
        <v>117.3</v>
      </c>
      <c r="C19" s="403">
        <v>117.6</v>
      </c>
      <c r="D19" s="403">
        <v>118.3</v>
      </c>
      <c r="E19" s="403">
        <v>118.6</v>
      </c>
      <c r="F19" s="403">
        <v>118.9</v>
      </c>
      <c r="G19" s="403">
        <v>119.1</v>
      </c>
      <c r="H19" s="406">
        <v>119.2</v>
      </c>
      <c r="I19" s="396">
        <v>119.3</v>
      </c>
      <c r="J19" s="396">
        <v>119.4</v>
      </c>
      <c r="K19" s="396">
        <v>119.7</v>
      </c>
      <c r="L19" s="396">
        <v>120</v>
      </c>
      <c r="M19" s="404">
        <v>120.3</v>
      </c>
      <c r="N19" s="398">
        <f t="shared" si="1"/>
        <v>1.9113814074717662E-2</v>
      </c>
      <c r="O19" s="472">
        <f>(H19-H18)/H18</f>
        <v>2.7586206896551748E-2</v>
      </c>
      <c r="P19" s="394"/>
      <c r="Q19" s="394"/>
      <c r="R19" s="440">
        <v>35551</v>
      </c>
      <c r="S19" s="441">
        <f>F16</f>
        <v>111.7</v>
      </c>
      <c r="T19"/>
    </row>
    <row r="20" spans="1:29" s="246" customFormat="1">
      <c r="A20" s="395">
        <f t="shared" si="0"/>
        <v>2001</v>
      </c>
      <c r="B20" s="396">
        <v>116.8</v>
      </c>
      <c r="C20" s="396">
        <v>116.8</v>
      </c>
      <c r="D20" s="396">
        <v>116.8</v>
      </c>
      <c r="E20" s="396">
        <v>116.8</v>
      </c>
      <c r="F20" s="396">
        <v>116.8</v>
      </c>
      <c r="G20" s="396">
        <v>116.8</v>
      </c>
      <c r="H20" s="406">
        <v>117.3</v>
      </c>
      <c r="I20" s="396">
        <v>117.5</v>
      </c>
      <c r="J20" s="396">
        <v>118</v>
      </c>
      <c r="K20" s="396">
        <v>118</v>
      </c>
      <c r="L20" s="396">
        <v>118</v>
      </c>
      <c r="M20" s="397">
        <v>118</v>
      </c>
      <c r="N20" s="398">
        <f t="shared" si="1"/>
        <v>-4.2625745950554137E-3</v>
      </c>
      <c r="O20" s="398">
        <f t="shared" ref="O20:O37" si="2">(H20-H19)/H19</f>
        <v>-1.5939597315436288E-2</v>
      </c>
      <c r="P20" s="394"/>
      <c r="Q20" s="394"/>
      <c r="R20" s="440">
        <v>35582</v>
      </c>
      <c r="S20" s="441">
        <f>G16</f>
        <v>111.7</v>
      </c>
      <c r="T20"/>
    </row>
    <row r="21" spans="1:29" s="246" customFormat="1">
      <c r="A21" s="395">
        <f t="shared" si="0"/>
        <v>2002</v>
      </c>
      <c r="B21" s="396">
        <v>118.2</v>
      </c>
      <c r="C21" s="396">
        <v>118.4</v>
      </c>
      <c r="D21" s="396">
        <v>118.6</v>
      </c>
      <c r="E21" s="396">
        <v>119.2</v>
      </c>
      <c r="F21" s="396">
        <v>119.8</v>
      </c>
      <c r="G21" s="396">
        <v>120.5</v>
      </c>
      <c r="H21" s="406">
        <v>119.2</v>
      </c>
      <c r="I21" s="396">
        <v>119.7</v>
      </c>
      <c r="J21" s="396">
        <v>120.2</v>
      </c>
      <c r="K21" s="396">
        <v>120.7</v>
      </c>
      <c r="L21" s="396">
        <v>121</v>
      </c>
      <c r="M21" s="397">
        <v>122.5</v>
      </c>
      <c r="N21" s="398">
        <f t="shared" si="1"/>
        <v>1.1986301369863063E-2</v>
      </c>
      <c r="O21" s="398">
        <f t="shared" si="2"/>
        <v>1.6197783461210619E-2</v>
      </c>
      <c r="P21" s="394"/>
      <c r="Q21" s="394"/>
      <c r="R21" s="440">
        <v>35612</v>
      </c>
      <c r="S21" s="442">
        <f>H16</f>
        <v>111.7</v>
      </c>
      <c r="T21"/>
    </row>
    <row r="22" spans="1:29" s="246" customFormat="1">
      <c r="A22" s="405">
        <f t="shared" si="0"/>
        <v>2003</v>
      </c>
      <c r="B22" s="406">
        <v>124.1</v>
      </c>
      <c r="C22" s="396">
        <v>125.1</v>
      </c>
      <c r="D22" s="396">
        <v>126.1</v>
      </c>
      <c r="E22" s="396">
        <v>126.6</v>
      </c>
      <c r="F22" s="396">
        <v>127.2</v>
      </c>
      <c r="G22" s="396">
        <v>128.9</v>
      </c>
      <c r="H22" s="406">
        <v>129.30000000000001</v>
      </c>
      <c r="I22" s="396">
        <v>129.6</v>
      </c>
      <c r="J22" s="396">
        <v>129.80000000000001</v>
      </c>
      <c r="K22" s="396">
        <v>130.9</v>
      </c>
      <c r="L22" s="396">
        <v>132</v>
      </c>
      <c r="M22" s="397">
        <v>133.1</v>
      </c>
      <c r="N22" s="398">
        <f t="shared" si="1"/>
        <v>4.9915397631133597E-2</v>
      </c>
      <c r="O22" s="398">
        <f t="shared" si="2"/>
        <v>8.4731543624161146E-2</v>
      </c>
      <c r="P22" s="394"/>
      <c r="Q22" s="394"/>
      <c r="R22" s="440">
        <v>35643</v>
      </c>
      <c r="S22" s="441">
        <f>I16</f>
        <v>111.7</v>
      </c>
      <c r="T22"/>
    </row>
    <row r="23" spans="1:29" s="246" customFormat="1" ht="12.75" customHeight="1">
      <c r="A23" s="405">
        <f t="shared" si="0"/>
        <v>2004</v>
      </c>
      <c r="B23" s="406">
        <v>133.6</v>
      </c>
      <c r="C23" s="396">
        <v>134.4</v>
      </c>
      <c r="D23" s="396">
        <v>135.1</v>
      </c>
      <c r="E23" s="396">
        <v>136.19999999999999</v>
      </c>
      <c r="F23" s="396">
        <v>137.30000000000001</v>
      </c>
      <c r="G23" s="396">
        <v>140.4</v>
      </c>
      <c r="H23" s="406">
        <v>142.19999999999999</v>
      </c>
      <c r="I23" s="396">
        <v>144</v>
      </c>
      <c r="J23" s="396">
        <v>145.80000000000001</v>
      </c>
      <c r="K23" s="396">
        <v>147.6</v>
      </c>
      <c r="L23" s="396">
        <v>149.80000000000001</v>
      </c>
      <c r="M23" s="396">
        <v>152.6</v>
      </c>
      <c r="N23" s="398">
        <f t="shared" si="1"/>
        <v>7.6551168412570508E-2</v>
      </c>
      <c r="O23" s="398">
        <f t="shared" si="2"/>
        <v>9.9767981438514897E-2</v>
      </c>
      <c r="P23" s="394"/>
      <c r="Q23" s="394"/>
      <c r="R23" s="440">
        <v>35674</v>
      </c>
      <c r="S23" s="441">
        <f>J16</f>
        <v>111.7</v>
      </c>
      <c r="T23"/>
    </row>
    <row r="24" spans="1:29" s="246" customFormat="1" ht="12.75" customHeight="1">
      <c r="A24" s="405">
        <f t="shared" si="0"/>
        <v>2005</v>
      </c>
      <c r="B24" s="406">
        <v>153.9</v>
      </c>
      <c r="C24" s="396">
        <v>155.19999999999999</v>
      </c>
      <c r="D24" s="396">
        <v>156.69999999999999</v>
      </c>
      <c r="E24" s="396">
        <v>157.5</v>
      </c>
      <c r="F24" s="396">
        <v>158.6</v>
      </c>
      <c r="G24" s="396">
        <v>159.5</v>
      </c>
      <c r="H24" s="406">
        <v>160.80000000000001</v>
      </c>
      <c r="I24" s="396">
        <v>161.80000000000001</v>
      </c>
      <c r="J24" s="396">
        <v>162.9</v>
      </c>
      <c r="K24" s="396">
        <v>163</v>
      </c>
      <c r="L24" s="396">
        <v>163.1</v>
      </c>
      <c r="M24" s="396">
        <v>163.19999999999999</v>
      </c>
      <c r="N24" s="398">
        <f t="shared" si="1"/>
        <v>0.15194610778443124</v>
      </c>
      <c r="O24" s="398">
        <f t="shared" si="2"/>
        <v>0.13080168776371326</v>
      </c>
      <c r="P24" s="394"/>
      <c r="Q24" s="394"/>
      <c r="R24" s="440">
        <v>35704</v>
      </c>
      <c r="S24" s="442">
        <f>K16</f>
        <v>111.7</v>
      </c>
      <c r="T24"/>
    </row>
    <row r="25" spans="1:29" s="246" customFormat="1" ht="12.75" customHeight="1">
      <c r="A25" s="405">
        <f t="shared" si="0"/>
        <v>2006</v>
      </c>
      <c r="B25" s="406">
        <v>165.9</v>
      </c>
      <c r="C25" s="396">
        <v>168.5</v>
      </c>
      <c r="D25" s="396">
        <v>171.2</v>
      </c>
      <c r="E25" s="396">
        <v>173.3</v>
      </c>
      <c r="F25" s="396">
        <v>175.1</v>
      </c>
      <c r="G25" s="396">
        <v>177.5</v>
      </c>
      <c r="H25" s="406">
        <v>178.6</v>
      </c>
      <c r="I25" s="396">
        <v>179.6</v>
      </c>
      <c r="J25" s="396">
        <v>180.6</v>
      </c>
      <c r="K25" s="396">
        <v>181.8</v>
      </c>
      <c r="L25" s="396">
        <v>183</v>
      </c>
      <c r="M25" s="397">
        <v>184.1</v>
      </c>
      <c r="N25" s="398">
        <f t="shared" si="1"/>
        <v>7.7972709551656916E-2</v>
      </c>
      <c r="O25" s="398">
        <f t="shared" si="2"/>
        <v>0.11069651741293521</v>
      </c>
      <c r="P25" s="394"/>
      <c r="Q25" s="394"/>
      <c r="R25" s="440">
        <v>35735</v>
      </c>
      <c r="S25" s="441">
        <f>L16</f>
        <v>111.7</v>
      </c>
      <c r="T25"/>
    </row>
    <row r="26" spans="1:29" s="246" customFormat="1" ht="12.75" customHeight="1">
      <c r="A26" s="395">
        <f t="shared" si="0"/>
        <v>2007</v>
      </c>
      <c r="B26" s="396">
        <v>185.8</v>
      </c>
      <c r="C26" s="396">
        <v>187.5</v>
      </c>
      <c r="D26" s="396">
        <v>189.2</v>
      </c>
      <c r="E26" s="396">
        <v>190.9</v>
      </c>
      <c r="F26" s="396">
        <v>192.7</v>
      </c>
      <c r="G26" s="396">
        <v>194.6</v>
      </c>
      <c r="H26" s="406">
        <v>196.1</v>
      </c>
      <c r="I26" s="396">
        <v>197.7</v>
      </c>
      <c r="J26" s="396">
        <v>199.3</v>
      </c>
      <c r="K26" s="396">
        <v>201</v>
      </c>
      <c r="L26" s="396">
        <v>202.7</v>
      </c>
      <c r="M26" s="397">
        <v>204.4</v>
      </c>
      <c r="N26" s="398">
        <f t="shared" si="1"/>
        <v>0.11995177817962631</v>
      </c>
      <c r="O26" s="398">
        <f t="shared" si="2"/>
        <v>9.7984322508398655E-2</v>
      </c>
      <c r="P26" s="394"/>
      <c r="Q26" s="394"/>
      <c r="R26" s="440">
        <v>35765</v>
      </c>
      <c r="S26" s="441">
        <f>M16</f>
        <v>111.8</v>
      </c>
      <c r="T26"/>
    </row>
    <row r="27" spans="1:29" s="246" customFormat="1" ht="12.75" customHeight="1">
      <c r="A27" s="405">
        <f t="shared" si="0"/>
        <v>2008</v>
      </c>
      <c r="B27" s="406">
        <v>206.2</v>
      </c>
      <c r="C27" s="396">
        <v>208</v>
      </c>
      <c r="D27" s="396">
        <v>209.8</v>
      </c>
      <c r="E27" s="407">
        <v>210.9</v>
      </c>
      <c r="F27" s="407">
        <v>212</v>
      </c>
      <c r="G27" s="407">
        <v>213.1</v>
      </c>
      <c r="H27" s="406">
        <v>212.5</v>
      </c>
      <c r="I27" s="396">
        <v>211.6</v>
      </c>
      <c r="J27" s="396">
        <v>211.3</v>
      </c>
      <c r="K27" s="407">
        <v>207.5</v>
      </c>
      <c r="L27" s="407">
        <v>204.5</v>
      </c>
      <c r="M27" s="408">
        <v>201.5</v>
      </c>
      <c r="N27" s="398">
        <f t="shared" si="1"/>
        <v>0.10979547900968771</v>
      </c>
      <c r="O27" s="398">
        <f t="shared" si="2"/>
        <v>8.3630800611932718E-2</v>
      </c>
      <c r="P27" s="394"/>
      <c r="Q27" s="394"/>
      <c r="R27" s="440">
        <v>35796</v>
      </c>
      <c r="S27" s="441">
        <f>B17</f>
        <v>112.5</v>
      </c>
      <c r="T27"/>
    </row>
    <row r="28" spans="1:29" ht="12.75" customHeight="1">
      <c r="A28" s="405">
        <f t="shared" si="0"/>
        <v>2009</v>
      </c>
      <c r="B28" s="406">
        <v>200.5</v>
      </c>
      <c r="C28" s="396">
        <v>199.5</v>
      </c>
      <c r="D28" s="396">
        <v>198.5</v>
      </c>
      <c r="E28" s="396">
        <v>197.2</v>
      </c>
      <c r="F28" s="396">
        <v>195.9</v>
      </c>
      <c r="G28" s="396">
        <v>194.6</v>
      </c>
      <c r="H28" s="406">
        <v>193.2</v>
      </c>
      <c r="I28" s="396">
        <v>191.8</v>
      </c>
      <c r="J28" s="396">
        <v>190.4</v>
      </c>
      <c r="K28" s="409">
        <v>189.9</v>
      </c>
      <c r="L28" s="409">
        <v>189.5</v>
      </c>
      <c r="M28" s="410">
        <v>189</v>
      </c>
      <c r="N28" s="398">
        <f t="shared" si="1"/>
        <v>-2.7643064985450966E-2</v>
      </c>
      <c r="O28" s="398">
        <f t="shared" si="2"/>
        <v>-9.0823529411764761E-2</v>
      </c>
      <c r="P28" s="394"/>
      <c r="Q28" s="394"/>
      <c r="R28" s="440">
        <v>35827</v>
      </c>
      <c r="S28" s="441">
        <f>C17</f>
        <v>113.2</v>
      </c>
      <c r="T28"/>
      <c r="U28" s="246"/>
      <c r="V28" s="246"/>
      <c r="W28" s="246"/>
      <c r="X28" s="246"/>
      <c r="Y28" s="246"/>
      <c r="Z28" s="246"/>
      <c r="AA28" s="246"/>
      <c r="AB28" s="246"/>
      <c r="AC28" s="246"/>
    </row>
    <row r="29" spans="1:29">
      <c r="A29" s="405">
        <f t="shared" si="0"/>
        <v>2010</v>
      </c>
      <c r="B29" s="406">
        <v>189</v>
      </c>
      <c r="C29" s="396">
        <v>189</v>
      </c>
      <c r="D29" s="396">
        <v>189</v>
      </c>
      <c r="E29" s="396">
        <v>189</v>
      </c>
      <c r="F29" s="396">
        <v>189</v>
      </c>
      <c r="G29" s="396">
        <v>189</v>
      </c>
      <c r="H29" s="406">
        <v>189</v>
      </c>
      <c r="I29" s="396">
        <v>189</v>
      </c>
      <c r="J29" s="396">
        <v>189</v>
      </c>
      <c r="K29" s="409">
        <v>186</v>
      </c>
      <c r="L29" s="409">
        <v>186</v>
      </c>
      <c r="M29" s="410">
        <v>186</v>
      </c>
      <c r="N29" s="398">
        <f t="shared" si="1"/>
        <v>-5.7356608478802994E-2</v>
      </c>
      <c r="O29" s="398">
        <f t="shared" si="2"/>
        <v>-2.1739130434782553E-2</v>
      </c>
      <c r="P29" s="394"/>
      <c r="Q29" s="394"/>
      <c r="R29" s="440">
        <v>35855</v>
      </c>
      <c r="S29" s="441">
        <f>D17</f>
        <v>113.9</v>
      </c>
      <c r="T29"/>
    </row>
    <row r="30" spans="1:29">
      <c r="A30" s="405">
        <f t="shared" si="0"/>
        <v>2011</v>
      </c>
      <c r="B30" s="406">
        <v>185</v>
      </c>
      <c r="C30" s="396">
        <v>184</v>
      </c>
      <c r="D30" s="396">
        <v>183</v>
      </c>
      <c r="E30" s="396">
        <v>182</v>
      </c>
      <c r="F30" s="396">
        <v>182</v>
      </c>
      <c r="G30" s="396">
        <v>182</v>
      </c>
      <c r="H30" s="406">
        <v>181</v>
      </c>
      <c r="I30" s="396">
        <v>181</v>
      </c>
      <c r="J30" s="396">
        <v>181</v>
      </c>
      <c r="K30" s="396">
        <v>181</v>
      </c>
      <c r="L30" s="396">
        <v>181</v>
      </c>
      <c r="M30" s="410">
        <v>181</v>
      </c>
      <c r="N30" s="398">
        <f t="shared" si="1"/>
        <v>-2.1164021164021163E-2</v>
      </c>
      <c r="O30" s="398">
        <f t="shared" si="2"/>
        <v>-4.2328042328042326E-2</v>
      </c>
      <c r="P30" s="394"/>
      <c r="Q30" s="394"/>
      <c r="R30" s="440">
        <v>35886</v>
      </c>
      <c r="S30" s="442">
        <f>E17</f>
        <v>113.9</v>
      </c>
      <c r="T30"/>
    </row>
    <row r="31" spans="1:29">
      <c r="A31" s="405">
        <f t="shared" si="0"/>
        <v>2012</v>
      </c>
      <c r="B31" s="406">
        <v>180</v>
      </c>
      <c r="C31" s="396">
        <v>180</v>
      </c>
      <c r="D31" s="396">
        <v>180</v>
      </c>
      <c r="E31" s="396">
        <v>180</v>
      </c>
      <c r="F31" s="396">
        <v>180</v>
      </c>
      <c r="G31" s="396">
        <v>180</v>
      </c>
      <c r="H31" s="406">
        <v>178</v>
      </c>
      <c r="I31" s="396">
        <v>178</v>
      </c>
      <c r="J31" s="396">
        <v>178</v>
      </c>
      <c r="K31" s="396">
        <v>178</v>
      </c>
      <c r="L31" s="396">
        <v>178</v>
      </c>
      <c r="M31" s="396">
        <v>178</v>
      </c>
      <c r="N31" s="398">
        <f t="shared" si="1"/>
        <v>-2.7027027027027029E-2</v>
      </c>
      <c r="O31" s="398">
        <f t="shared" si="2"/>
        <v>-1.6574585635359115E-2</v>
      </c>
      <c r="P31" s="394"/>
      <c r="Q31" s="394"/>
      <c r="R31" s="440">
        <v>35916</v>
      </c>
      <c r="S31" s="441">
        <f>F17</f>
        <v>113.9</v>
      </c>
      <c r="T31"/>
    </row>
    <row r="32" spans="1:29">
      <c r="A32" s="405">
        <f t="shared" si="0"/>
        <v>2013</v>
      </c>
      <c r="B32" s="406">
        <v>178</v>
      </c>
      <c r="C32" s="396">
        <v>178</v>
      </c>
      <c r="D32" s="396">
        <v>178</v>
      </c>
      <c r="E32" s="396">
        <v>180</v>
      </c>
      <c r="F32" s="396">
        <v>180</v>
      </c>
      <c r="G32" s="396">
        <v>180</v>
      </c>
      <c r="H32" s="406">
        <v>180</v>
      </c>
      <c r="I32" s="396">
        <v>180</v>
      </c>
      <c r="J32" s="396">
        <v>180</v>
      </c>
      <c r="K32" s="396">
        <v>180</v>
      </c>
      <c r="L32" s="396">
        <v>180</v>
      </c>
      <c r="M32" s="396">
        <v>180</v>
      </c>
      <c r="N32" s="398">
        <f t="shared" si="1"/>
        <v>-1.1111111111111112E-2</v>
      </c>
      <c r="O32" s="398">
        <f t="shared" si="2"/>
        <v>1.1235955056179775E-2</v>
      </c>
      <c r="P32" s="394"/>
      <c r="Q32" s="394"/>
      <c r="R32" s="440">
        <v>35947</v>
      </c>
      <c r="S32" s="441">
        <f>G17</f>
        <v>113.9</v>
      </c>
      <c r="T32"/>
    </row>
    <row r="33" spans="1:24">
      <c r="A33" s="405">
        <v>2014</v>
      </c>
      <c r="B33" s="406">
        <v>180</v>
      </c>
      <c r="C33" s="396">
        <v>180</v>
      </c>
      <c r="D33" s="396">
        <v>180</v>
      </c>
      <c r="E33" s="396">
        <v>181</v>
      </c>
      <c r="F33" s="396">
        <v>182</v>
      </c>
      <c r="G33" s="396">
        <v>182.9</v>
      </c>
      <c r="H33" s="406">
        <v>182.9</v>
      </c>
      <c r="I33" s="396">
        <v>183</v>
      </c>
      <c r="J33" s="396">
        <v>183.1</v>
      </c>
      <c r="K33" s="409">
        <v>183.1</v>
      </c>
      <c r="L33" s="409">
        <v>183.1</v>
      </c>
      <c r="M33" s="410">
        <v>183.2</v>
      </c>
      <c r="N33" s="398">
        <f t="shared" si="1"/>
        <v>1.1235955056179775E-2</v>
      </c>
      <c r="O33" s="398">
        <f t="shared" si="2"/>
        <v>1.6111111111111142E-2</v>
      </c>
      <c r="P33" s="394"/>
      <c r="Q33" s="394"/>
      <c r="R33" s="440">
        <v>35977</v>
      </c>
      <c r="S33" s="442">
        <f>H17</f>
        <v>113.9</v>
      </c>
      <c r="T33"/>
    </row>
    <row r="34" spans="1:24">
      <c r="A34" s="405">
        <v>2015</v>
      </c>
      <c r="B34" s="406">
        <v>182</v>
      </c>
      <c r="C34" s="396">
        <v>182</v>
      </c>
      <c r="D34" s="396">
        <v>182.2</v>
      </c>
      <c r="E34" s="396">
        <v>182</v>
      </c>
      <c r="F34" s="396">
        <v>182</v>
      </c>
      <c r="G34" s="396">
        <v>182</v>
      </c>
      <c r="H34" s="406">
        <v>181.5</v>
      </c>
      <c r="I34" s="396">
        <v>181.5</v>
      </c>
      <c r="J34" s="396">
        <v>181.5</v>
      </c>
      <c r="K34" s="396">
        <v>181.5</v>
      </c>
      <c r="L34" s="396">
        <v>181.5</v>
      </c>
      <c r="M34" s="396">
        <v>181.5</v>
      </c>
      <c r="N34" s="398">
        <f t="shared" si="1"/>
        <v>1.1111111111111112E-2</v>
      </c>
      <c r="O34" s="398">
        <f t="shared" si="2"/>
        <v>-7.6544559868781063E-3</v>
      </c>
      <c r="P34" s="394"/>
      <c r="Q34" s="394"/>
      <c r="R34" s="440">
        <v>36008</v>
      </c>
      <c r="S34" s="441">
        <f>I17</f>
        <v>113.9</v>
      </c>
      <c r="T34"/>
    </row>
    <row r="35" spans="1:24">
      <c r="A35" s="405">
        <v>2016</v>
      </c>
      <c r="B35" s="406">
        <v>181</v>
      </c>
      <c r="C35" s="396">
        <v>181</v>
      </c>
      <c r="D35" s="396">
        <v>181</v>
      </c>
      <c r="E35" s="396">
        <v>180.5</v>
      </c>
      <c r="F35" s="396">
        <v>180.5</v>
      </c>
      <c r="G35" s="396">
        <v>180.5</v>
      </c>
      <c r="H35" s="406">
        <v>178</v>
      </c>
      <c r="I35" s="396">
        <v>178</v>
      </c>
      <c r="J35" s="396">
        <v>178</v>
      </c>
      <c r="K35" s="396">
        <v>178</v>
      </c>
      <c r="L35" s="396">
        <v>178</v>
      </c>
      <c r="M35" s="396">
        <v>178</v>
      </c>
      <c r="N35" s="398">
        <f t="shared" si="1"/>
        <v>-5.4945054945054949E-3</v>
      </c>
      <c r="O35" s="398">
        <f t="shared" si="2"/>
        <v>-1.928374655647383E-2</v>
      </c>
      <c r="P35" s="394"/>
      <c r="Q35" s="394"/>
      <c r="R35" s="440">
        <v>36039</v>
      </c>
      <c r="S35" s="441">
        <f>J17</f>
        <v>114.3</v>
      </c>
      <c r="T35"/>
    </row>
    <row r="36" spans="1:24">
      <c r="A36" s="405">
        <v>2017</v>
      </c>
      <c r="B36" s="406">
        <v>175</v>
      </c>
      <c r="C36" s="396">
        <v>175</v>
      </c>
      <c r="D36" s="396">
        <v>175</v>
      </c>
      <c r="E36" s="396">
        <v>175</v>
      </c>
      <c r="F36" s="396">
        <v>175</v>
      </c>
      <c r="G36" s="396">
        <v>175</v>
      </c>
      <c r="H36" s="406">
        <v>175</v>
      </c>
      <c r="I36" s="396">
        <v>175</v>
      </c>
      <c r="J36" s="396">
        <v>175</v>
      </c>
      <c r="K36" s="396">
        <v>175</v>
      </c>
      <c r="L36" s="396">
        <v>175</v>
      </c>
      <c r="M36" s="396">
        <v>175</v>
      </c>
      <c r="N36" s="398">
        <f t="shared" si="1"/>
        <v>-3.3149171270718231E-2</v>
      </c>
      <c r="O36" s="398">
        <f t="shared" si="2"/>
        <v>-1.6853932584269662E-2</v>
      </c>
      <c r="P36" s="394"/>
      <c r="Q36" s="394"/>
      <c r="R36" s="440">
        <v>36069</v>
      </c>
      <c r="S36" s="442">
        <f>K17</f>
        <v>114.3</v>
      </c>
      <c r="T36"/>
    </row>
    <row r="37" spans="1:24">
      <c r="A37" s="236">
        <v>2018</v>
      </c>
      <c r="B37" s="406">
        <v>174.8</v>
      </c>
      <c r="C37" s="396">
        <v>174.8</v>
      </c>
      <c r="D37" s="396">
        <v>174.8</v>
      </c>
      <c r="E37" s="396">
        <v>174.8</v>
      </c>
      <c r="F37" s="396">
        <v>174.8</v>
      </c>
      <c r="G37" s="396">
        <v>174.8</v>
      </c>
      <c r="H37" s="406">
        <v>174.8</v>
      </c>
      <c r="I37" s="396">
        <v>174.8</v>
      </c>
      <c r="J37" s="396">
        <v>174.8</v>
      </c>
      <c r="K37" s="635">
        <f t="shared" ref="K37:M42" si="3">J37*(1+$P38)</f>
        <v>175.01850000000002</v>
      </c>
      <c r="L37" s="635">
        <f t="shared" si="3"/>
        <v>175.237273125</v>
      </c>
      <c r="M37" s="635">
        <f t="shared" si="3"/>
        <v>175.45631971640626</v>
      </c>
      <c r="N37" s="398">
        <f t="shared" si="1"/>
        <v>-1.1428571428570779E-3</v>
      </c>
      <c r="O37" s="398">
        <f t="shared" si="2"/>
        <v>-1.1428571428570779E-3</v>
      </c>
      <c r="P37" s="637"/>
      <c r="R37" s="440">
        <v>36100</v>
      </c>
      <c r="S37" s="441">
        <f>L17</f>
        <v>114.3</v>
      </c>
      <c r="T37"/>
    </row>
    <row r="38" spans="1:24">
      <c r="A38" s="236">
        <v>2019</v>
      </c>
      <c r="B38" s="634">
        <f t="shared" ref="B38:B43" si="4">M37*(1+$P38)</f>
        <v>175.67564011605177</v>
      </c>
      <c r="C38" s="635">
        <f t="shared" ref="C38:G43" si="5">B38*(1+$P38)</f>
        <v>175.89523466619681</v>
      </c>
      <c r="D38" s="635">
        <f t="shared" si="5"/>
        <v>176.11510370952956</v>
      </c>
      <c r="E38" s="635">
        <f t="shared" si="5"/>
        <v>176.33524758916647</v>
      </c>
      <c r="F38" s="635">
        <f t="shared" si="5"/>
        <v>176.55566664865293</v>
      </c>
      <c r="G38" s="635">
        <f t="shared" si="5"/>
        <v>176.77636123196373</v>
      </c>
      <c r="H38" s="634">
        <f t="shared" ref="H38:J42" si="6">G38*(1+$P39)</f>
        <v>177.07098850068368</v>
      </c>
      <c r="I38" s="635">
        <f t="shared" si="6"/>
        <v>177.36610681485149</v>
      </c>
      <c r="J38" s="635">
        <f t="shared" si="6"/>
        <v>177.66171699287625</v>
      </c>
      <c r="K38" s="635">
        <f t="shared" si="3"/>
        <v>177.95781985453104</v>
      </c>
      <c r="L38" s="635">
        <f t="shared" si="3"/>
        <v>178.25441622095525</v>
      </c>
      <c r="M38" s="635">
        <f t="shared" si="3"/>
        <v>178.55150691465684</v>
      </c>
      <c r="N38" s="398">
        <f t="shared" si="1"/>
        <v>5.0093828149413927E-3</v>
      </c>
      <c r="O38" s="636">
        <v>1.4999999999999999E-2</v>
      </c>
      <c r="P38" s="637">
        <f t="shared" ref="P38:P43" si="7">O38/12</f>
        <v>1.25E-3</v>
      </c>
      <c r="R38" s="440">
        <v>36130</v>
      </c>
      <c r="S38" s="441">
        <f>M17</f>
        <v>114.3</v>
      </c>
      <c r="T38"/>
      <c r="X38" s="674"/>
    </row>
    <row r="39" spans="1:24">
      <c r="A39" s="236">
        <v>2020</v>
      </c>
      <c r="B39" s="634">
        <f t="shared" si="4"/>
        <v>178.8490927595146</v>
      </c>
      <c r="C39" s="635">
        <f t="shared" si="5"/>
        <v>179.14717458078047</v>
      </c>
      <c r="D39" s="635">
        <f t="shared" si="5"/>
        <v>179.44575320508179</v>
      </c>
      <c r="E39" s="635">
        <f t="shared" si="5"/>
        <v>179.7448294604236</v>
      </c>
      <c r="F39" s="635">
        <f t="shared" si="5"/>
        <v>180.04440417619099</v>
      </c>
      <c r="G39" s="635">
        <f t="shared" si="5"/>
        <v>180.34447818315132</v>
      </c>
      <c r="H39" s="634">
        <f t="shared" si="6"/>
        <v>180.72019584603291</v>
      </c>
      <c r="I39" s="635">
        <f t="shared" si="6"/>
        <v>181.0966962540455</v>
      </c>
      <c r="J39" s="635">
        <f t="shared" si="6"/>
        <v>181.47398103790812</v>
      </c>
      <c r="K39" s="635">
        <f t="shared" si="3"/>
        <v>181.8520518317371</v>
      </c>
      <c r="L39" s="635">
        <f t="shared" si="3"/>
        <v>182.23091027305324</v>
      </c>
      <c r="M39" s="635">
        <f t="shared" si="3"/>
        <v>182.61055800278879</v>
      </c>
      <c r="N39" s="398">
        <f t="shared" si="1"/>
        <v>1.8064272550061277E-2</v>
      </c>
      <c r="O39" s="636">
        <v>0.02</v>
      </c>
      <c r="P39" s="637">
        <f t="shared" si="7"/>
        <v>1.6666666666666668E-3</v>
      </c>
      <c r="R39" s="440">
        <v>36161</v>
      </c>
      <c r="S39" s="441">
        <f>B18</f>
        <v>115.1</v>
      </c>
      <c r="T39"/>
    </row>
    <row r="40" spans="1:24">
      <c r="A40" s="236">
        <v>2021</v>
      </c>
      <c r="B40" s="634">
        <f t="shared" si="4"/>
        <v>182.99099666529463</v>
      </c>
      <c r="C40" s="635">
        <f t="shared" si="5"/>
        <v>183.37222790834736</v>
      </c>
      <c r="D40" s="635">
        <f t="shared" si="5"/>
        <v>183.75425338315642</v>
      </c>
      <c r="E40" s="635">
        <f t="shared" si="5"/>
        <v>184.13707474437135</v>
      </c>
      <c r="F40" s="635">
        <f t="shared" si="5"/>
        <v>184.52069365008882</v>
      </c>
      <c r="G40" s="635">
        <f t="shared" si="5"/>
        <v>184.90511176185984</v>
      </c>
      <c r="H40" s="634">
        <f t="shared" si="6"/>
        <v>185.29033074469706</v>
      </c>
      <c r="I40" s="635">
        <f t="shared" si="6"/>
        <v>185.67635226708185</v>
      </c>
      <c r="J40" s="635">
        <f t="shared" si="6"/>
        <v>186.06317800097162</v>
      </c>
      <c r="K40" s="635">
        <f t="shared" si="3"/>
        <v>186.450809621807</v>
      </c>
      <c r="L40" s="635">
        <f t="shared" si="3"/>
        <v>186.8392488085191</v>
      </c>
      <c r="M40" s="635">
        <f t="shared" si="3"/>
        <v>187.22849724353688</v>
      </c>
      <c r="N40" s="398">
        <f t="shared" si="1"/>
        <v>2.3158652033808992E-2</v>
      </c>
      <c r="O40" s="636">
        <v>2.5000000000000001E-2</v>
      </c>
      <c r="P40" s="637">
        <f t="shared" si="7"/>
        <v>2.0833333333333333E-3</v>
      </c>
      <c r="R40" s="440">
        <v>36192</v>
      </c>
      <c r="S40" s="441">
        <f>C18</f>
        <v>115.1</v>
      </c>
      <c r="T40"/>
    </row>
    <row r="41" spans="1:24">
      <c r="A41" s="236">
        <v>2022</v>
      </c>
      <c r="B41" s="634">
        <f t="shared" si="4"/>
        <v>187.61855661279426</v>
      </c>
      <c r="C41" s="635">
        <f t="shared" si="5"/>
        <v>188.00942860573761</v>
      </c>
      <c r="D41" s="635">
        <f t="shared" si="5"/>
        <v>188.40111491533293</v>
      </c>
      <c r="E41" s="635">
        <f t="shared" si="5"/>
        <v>188.79361723807321</v>
      </c>
      <c r="F41" s="635">
        <f t="shared" si="5"/>
        <v>189.18693727398588</v>
      </c>
      <c r="G41" s="635">
        <f t="shared" si="5"/>
        <v>189.58107672664002</v>
      </c>
      <c r="H41" s="634">
        <f t="shared" si="6"/>
        <v>189.97603730315387</v>
      </c>
      <c r="I41" s="635">
        <f t="shared" si="6"/>
        <v>190.37182071420213</v>
      </c>
      <c r="J41" s="635">
        <f t="shared" si="6"/>
        <v>190.7684286740234</v>
      </c>
      <c r="K41" s="635">
        <f t="shared" si="3"/>
        <v>191.16586290042764</v>
      </c>
      <c r="L41" s="635">
        <f t="shared" si="3"/>
        <v>191.56412511480355</v>
      </c>
      <c r="M41" s="635">
        <f t="shared" si="3"/>
        <v>191.96321704212608</v>
      </c>
      <c r="N41" s="398">
        <f t="shared" si="1"/>
        <v>2.5288456983289818E-2</v>
      </c>
      <c r="O41" s="636">
        <v>2.5000000000000001E-2</v>
      </c>
      <c r="P41" s="637">
        <f t="shared" si="7"/>
        <v>2.0833333333333333E-3</v>
      </c>
      <c r="R41" s="440">
        <v>36220</v>
      </c>
      <c r="S41" s="441">
        <f>D18</f>
        <v>115.1</v>
      </c>
      <c r="T41"/>
    </row>
    <row r="42" spans="1:24">
      <c r="A42" s="236">
        <v>2023</v>
      </c>
      <c r="B42" s="634">
        <f t="shared" si="4"/>
        <v>192.36314041096387</v>
      </c>
      <c r="C42" s="635">
        <f t="shared" si="5"/>
        <v>192.76389695348672</v>
      </c>
      <c r="D42" s="635">
        <f t="shared" si="5"/>
        <v>193.16548840547318</v>
      </c>
      <c r="E42" s="635">
        <f t="shared" si="5"/>
        <v>193.56791650631794</v>
      </c>
      <c r="F42" s="635">
        <f t="shared" si="5"/>
        <v>193.97118299903946</v>
      </c>
      <c r="G42" s="635">
        <f t="shared" si="5"/>
        <v>194.37528963028748</v>
      </c>
      <c r="H42" s="634">
        <f t="shared" si="6"/>
        <v>194.78023815035061</v>
      </c>
      <c r="I42" s="635">
        <f t="shared" si="6"/>
        <v>195.18603031316385</v>
      </c>
      <c r="J42" s="635">
        <f t="shared" si="6"/>
        <v>195.59266787631631</v>
      </c>
      <c r="K42" s="635">
        <f t="shared" si="3"/>
        <v>196.00015260105866</v>
      </c>
      <c r="L42" s="635">
        <f t="shared" si="3"/>
        <v>196.40848625231089</v>
      </c>
      <c r="M42" s="635">
        <f t="shared" si="3"/>
        <v>196.81767059866991</v>
      </c>
      <c r="N42" s="398">
        <f t="shared" si="1"/>
        <v>2.5288456983289961E-2</v>
      </c>
      <c r="O42" s="636">
        <v>2.5000000000000001E-2</v>
      </c>
      <c r="P42" s="637">
        <f t="shared" si="7"/>
        <v>2.0833333333333333E-3</v>
      </c>
      <c r="R42" s="440">
        <v>36251</v>
      </c>
      <c r="S42" s="442">
        <f>E18</f>
        <v>115.1</v>
      </c>
      <c r="T42"/>
    </row>
    <row r="43" spans="1:24">
      <c r="A43" s="236">
        <v>2024</v>
      </c>
      <c r="B43" s="634">
        <f t="shared" si="4"/>
        <v>197.22770741241715</v>
      </c>
      <c r="C43" s="635">
        <f t="shared" si="5"/>
        <v>197.63859846952636</v>
      </c>
      <c r="D43" s="635">
        <f t="shared" si="5"/>
        <v>198.05034554967122</v>
      </c>
      <c r="E43" s="635">
        <f t="shared" si="5"/>
        <v>198.46295043623306</v>
      </c>
      <c r="F43" s="635">
        <f t="shared" si="5"/>
        <v>198.87641491630856</v>
      </c>
      <c r="G43" s="635">
        <f t="shared" si="5"/>
        <v>199.29074078071756</v>
      </c>
      <c r="H43" s="638"/>
      <c r="I43" s="639"/>
      <c r="J43" s="639"/>
      <c r="K43" s="640"/>
      <c r="L43" s="640"/>
      <c r="M43" s="641"/>
      <c r="N43" s="398">
        <f t="shared" si="1"/>
        <v>2.5288456983290245E-2</v>
      </c>
      <c r="O43" s="636">
        <v>2.5000000000000001E-2</v>
      </c>
      <c r="P43" s="637">
        <f t="shared" si="7"/>
        <v>2.0833333333333333E-3</v>
      </c>
      <c r="R43" s="440">
        <v>36281</v>
      </c>
      <c r="S43" s="441">
        <f>F18</f>
        <v>115.1</v>
      </c>
      <c r="T43"/>
    </row>
    <row r="44" spans="1:24">
      <c r="R44" s="440">
        <v>36312</v>
      </c>
      <c r="S44" s="441">
        <f>G18</f>
        <v>115.1</v>
      </c>
      <c r="T44"/>
    </row>
    <row r="45" spans="1:24">
      <c r="B45" s="621" t="s">
        <v>1129</v>
      </c>
      <c r="C45" s="595"/>
      <c r="D45" s="595"/>
      <c r="E45" s="595"/>
      <c r="F45" s="595"/>
      <c r="G45" s="595"/>
      <c r="H45" s="595"/>
      <c r="I45" s="595"/>
      <c r="J45" s="595"/>
      <c r="K45" s="595"/>
      <c r="L45" s="595"/>
      <c r="M45" s="595"/>
      <c r="N45" s="595"/>
      <c r="O45" s="595"/>
      <c r="P45" s="596"/>
      <c r="Q45" s="596"/>
      <c r="R45" s="440">
        <v>36342</v>
      </c>
      <c r="S45" s="442">
        <f>H18</f>
        <v>116</v>
      </c>
      <c r="T45"/>
    </row>
    <row r="46" spans="1:24">
      <c r="R46" s="440">
        <v>36373</v>
      </c>
      <c r="S46" s="441">
        <f>I18</f>
        <v>116.5</v>
      </c>
      <c r="T46"/>
    </row>
    <row r="47" spans="1:24">
      <c r="C47" s="236" t="s">
        <v>854</v>
      </c>
      <c r="D47" s="236" t="s">
        <v>855</v>
      </c>
      <c r="R47" s="440">
        <v>36404</v>
      </c>
      <c r="S47" s="441">
        <f>J18</f>
        <v>117</v>
      </c>
      <c r="T47"/>
    </row>
    <row r="48" spans="1:24">
      <c r="R48" s="440">
        <v>36434</v>
      </c>
      <c r="S48" s="442">
        <f>K18</f>
        <v>117.1</v>
      </c>
      <c r="T48"/>
    </row>
    <row r="49" spans="18:20">
      <c r="R49" s="440">
        <v>36465</v>
      </c>
      <c r="S49" s="441">
        <f>L18</f>
        <v>117.2</v>
      </c>
      <c r="T49"/>
    </row>
    <row r="50" spans="18:20">
      <c r="R50" s="440">
        <v>36495</v>
      </c>
      <c r="S50" s="441">
        <f>M18</f>
        <v>117.3</v>
      </c>
      <c r="T50"/>
    </row>
    <row r="51" spans="18:20">
      <c r="R51" s="440">
        <v>36526</v>
      </c>
      <c r="S51" s="441">
        <f>B19</f>
        <v>117.3</v>
      </c>
      <c r="T51"/>
    </row>
    <row r="52" spans="18:20">
      <c r="R52" s="440">
        <v>36557</v>
      </c>
      <c r="S52" s="441">
        <f>C19</f>
        <v>117.6</v>
      </c>
      <c r="T52"/>
    </row>
    <row r="53" spans="18:20">
      <c r="R53" s="440">
        <v>36586</v>
      </c>
      <c r="S53" s="441">
        <f>D19</f>
        <v>118.3</v>
      </c>
      <c r="T53"/>
    </row>
    <row r="54" spans="18:20">
      <c r="R54" s="440">
        <v>36617</v>
      </c>
      <c r="S54" s="442">
        <f>E19</f>
        <v>118.6</v>
      </c>
      <c r="T54"/>
    </row>
    <row r="55" spans="18:20">
      <c r="R55" s="440">
        <v>36647</v>
      </c>
      <c r="S55" s="441">
        <f>F19</f>
        <v>118.9</v>
      </c>
      <c r="T55"/>
    </row>
    <row r="56" spans="18:20">
      <c r="R56" s="440">
        <v>36678</v>
      </c>
      <c r="S56" s="441">
        <f>G19</f>
        <v>119.1</v>
      </c>
      <c r="T56"/>
    </row>
    <row r="57" spans="18:20">
      <c r="R57" s="440">
        <v>36708</v>
      </c>
      <c r="S57" s="442">
        <f>H19</f>
        <v>119.2</v>
      </c>
      <c r="T57"/>
    </row>
    <row r="58" spans="18:20">
      <c r="R58" s="440">
        <v>36739</v>
      </c>
      <c r="S58" s="441">
        <f>I19</f>
        <v>119.3</v>
      </c>
      <c r="T58"/>
    </row>
    <row r="59" spans="18:20">
      <c r="R59" s="440">
        <v>36770</v>
      </c>
      <c r="S59" s="441">
        <f>J19</f>
        <v>119.4</v>
      </c>
      <c r="T59"/>
    </row>
    <row r="60" spans="18:20">
      <c r="R60" s="440">
        <v>36800</v>
      </c>
      <c r="S60" s="442">
        <f>K19</f>
        <v>119.7</v>
      </c>
      <c r="T60"/>
    </row>
    <row r="61" spans="18:20">
      <c r="R61" s="440">
        <v>36831</v>
      </c>
      <c r="S61" s="441">
        <f>L19</f>
        <v>120</v>
      </c>
      <c r="T61"/>
    </row>
    <row r="62" spans="18:20">
      <c r="R62" s="440">
        <v>36861</v>
      </c>
      <c r="S62" s="441">
        <f>M19</f>
        <v>120.3</v>
      </c>
      <c r="T62"/>
    </row>
    <row r="63" spans="18:20">
      <c r="R63" s="440">
        <v>36892</v>
      </c>
      <c r="S63" s="441">
        <f>B20</f>
        <v>116.8</v>
      </c>
      <c r="T63"/>
    </row>
    <row r="64" spans="18:20">
      <c r="R64" s="440">
        <v>36923</v>
      </c>
      <c r="S64" s="441">
        <f>C20</f>
        <v>116.8</v>
      </c>
      <c r="T64"/>
    </row>
    <row r="65" spans="18:20">
      <c r="R65" s="440">
        <v>36951</v>
      </c>
      <c r="S65" s="441">
        <f>D20</f>
        <v>116.8</v>
      </c>
      <c r="T65"/>
    </row>
    <row r="66" spans="18:20">
      <c r="R66" s="440">
        <v>36982</v>
      </c>
      <c r="S66" s="442">
        <f>E20</f>
        <v>116.8</v>
      </c>
      <c r="T66"/>
    </row>
    <row r="67" spans="18:20">
      <c r="R67" s="440">
        <v>37012</v>
      </c>
      <c r="S67" s="441">
        <f>F20</f>
        <v>116.8</v>
      </c>
      <c r="T67"/>
    </row>
    <row r="68" spans="18:20">
      <c r="R68" s="440">
        <v>37043</v>
      </c>
      <c r="S68" s="441">
        <f>G20</f>
        <v>116.8</v>
      </c>
      <c r="T68"/>
    </row>
    <row r="69" spans="18:20">
      <c r="R69" s="440">
        <v>37073</v>
      </c>
      <c r="S69" s="442">
        <f>H20</f>
        <v>117.3</v>
      </c>
      <c r="T69"/>
    </row>
    <row r="70" spans="18:20">
      <c r="R70" s="440">
        <v>37104</v>
      </c>
      <c r="S70" s="441">
        <f>I20</f>
        <v>117.5</v>
      </c>
      <c r="T70"/>
    </row>
    <row r="71" spans="18:20">
      <c r="R71" s="440">
        <v>37135</v>
      </c>
      <c r="S71" s="441">
        <f>J20</f>
        <v>118</v>
      </c>
      <c r="T71"/>
    </row>
    <row r="72" spans="18:20">
      <c r="R72" s="440">
        <v>37165</v>
      </c>
      <c r="S72" s="442">
        <f>K20</f>
        <v>118</v>
      </c>
      <c r="T72"/>
    </row>
    <row r="73" spans="18:20">
      <c r="R73" s="440">
        <v>37196</v>
      </c>
      <c r="S73" s="441">
        <f>L20</f>
        <v>118</v>
      </c>
      <c r="T73"/>
    </row>
    <row r="74" spans="18:20">
      <c r="R74" s="440">
        <v>37226</v>
      </c>
      <c r="S74" s="441">
        <f>M20</f>
        <v>118</v>
      </c>
      <c r="T74"/>
    </row>
    <row r="75" spans="18:20">
      <c r="R75" s="440">
        <v>37257</v>
      </c>
      <c r="S75" s="441">
        <f>B21</f>
        <v>118.2</v>
      </c>
      <c r="T75"/>
    </row>
    <row r="76" spans="18:20">
      <c r="R76" s="440">
        <v>37288</v>
      </c>
      <c r="S76" s="441">
        <f>C21</f>
        <v>118.4</v>
      </c>
      <c r="T76"/>
    </row>
    <row r="77" spans="18:20">
      <c r="R77" s="440">
        <v>37316</v>
      </c>
      <c r="S77" s="441">
        <f>D21</f>
        <v>118.6</v>
      </c>
      <c r="T77"/>
    </row>
    <row r="78" spans="18:20">
      <c r="R78" s="440">
        <v>37347</v>
      </c>
      <c r="S78" s="442">
        <f>E21</f>
        <v>119.2</v>
      </c>
      <c r="T78"/>
    </row>
    <row r="79" spans="18:20">
      <c r="R79" s="440">
        <v>37377</v>
      </c>
      <c r="S79" s="441">
        <f>F21</f>
        <v>119.8</v>
      </c>
      <c r="T79"/>
    </row>
    <row r="80" spans="18:20">
      <c r="R80" s="440">
        <v>37408</v>
      </c>
      <c r="S80" s="441">
        <f>G21</f>
        <v>120.5</v>
      </c>
      <c r="T80"/>
    </row>
    <row r="81" spans="18:20">
      <c r="R81" s="440">
        <v>37438</v>
      </c>
      <c r="S81" s="442">
        <f>H21</f>
        <v>119.2</v>
      </c>
      <c r="T81"/>
    </row>
    <row r="82" spans="18:20">
      <c r="R82" s="440">
        <v>37469</v>
      </c>
      <c r="S82" s="441">
        <f>I21</f>
        <v>119.7</v>
      </c>
      <c r="T82"/>
    </row>
    <row r="83" spans="18:20">
      <c r="R83" s="440">
        <v>37500</v>
      </c>
      <c r="S83" s="441">
        <f>J21</f>
        <v>120.2</v>
      </c>
      <c r="T83"/>
    </row>
    <row r="84" spans="18:20">
      <c r="R84" s="440">
        <v>37530</v>
      </c>
      <c r="S84" s="442">
        <f>K21</f>
        <v>120.7</v>
      </c>
      <c r="T84"/>
    </row>
    <row r="85" spans="18:20">
      <c r="R85" s="440">
        <v>37561</v>
      </c>
      <c r="S85" s="441">
        <f>L21</f>
        <v>121</v>
      </c>
      <c r="T85"/>
    </row>
    <row r="86" spans="18:20">
      <c r="R86" s="440">
        <v>37591</v>
      </c>
      <c r="S86" s="441">
        <f>M21</f>
        <v>122.5</v>
      </c>
      <c r="T86"/>
    </row>
    <row r="87" spans="18:20">
      <c r="R87" s="440">
        <v>37622</v>
      </c>
      <c r="S87" s="441">
        <f>B22</f>
        <v>124.1</v>
      </c>
      <c r="T87"/>
    </row>
    <row r="88" spans="18:20">
      <c r="R88" s="440">
        <v>37653</v>
      </c>
      <c r="S88" s="441">
        <f>C22</f>
        <v>125.1</v>
      </c>
      <c r="T88"/>
    </row>
    <row r="89" spans="18:20">
      <c r="R89" s="440">
        <v>37681</v>
      </c>
      <c r="S89" s="441">
        <f>D22</f>
        <v>126.1</v>
      </c>
      <c r="T89"/>
    </row>
    <row r="90" spans="18:20">
      <c r="R90" s="440">
        <v>37712</v>
      </c>
      <c r="S90" s="442">
        <f>E22</f>
        <v>126.6</v>
      </c>
      <c r="T90"/>
    </row>
    <row r="91" spans="18:20">
      <c r="R91" s="440">
        <v>37742</v>
      </c>
      <c r="S91" s="441">
        <f>F22</f>
        <v>127.2</v>
      </c>
      <c r="T91"/>
    </row>
    <row r="92" spans="18:20">
      <c r="R92" s="440">
        <v>37773</v>
      </c>
      <c r="S92" s="441">
        <f>G22</f>
        <v>128.9</v>
      </c>
      <c r="T92"/>
    </row>
    <row r="93" spans="18:20">
      <c r="R93" s="440">
        <v>37803</v>
      </c>
      <c r="S93" s="442">
        <f>H22</f>
        <v>129.30000000000001</v>
      </c>
      <c r="T93"/>
    </row>
    <row r="94" spans="18:20">
      <c r="R94" s="440">
        <v>37834</v>
      </c>
      <c r="S94" s="441">
        <f>I22</f>
        <v>129.6</v>
      </c>
      <c r="T94"/>
    </row>
    <row r="95" spans="18:20">
      <c r="R95" s="440">
        <v>37865</v>
      </c>
      <c r="S95" s="441">
        <f>J22</f>
        <v>129.80000000000001</v>
      </c>
      <c r="T95"/>
    </row>
    <row r="96" spans="18:20">
      <c r="R96" s="440">
        <v>37895</v>
      </c>
      <c r="S96" s="442">
        <f>K22</f>
        <v>130.9</v>
      </c>
      <c r="T96"/>
    </row>
    <row r="97" spans="18:20">
      <c r="R97" s="440">
        <v>37926</v>
      </c>
      <c r="S97" s="441">
        <f>L22</f>
        <v>132</v>
      </c>
      <c r="T97"/>
    </row>
    <row r="98" spans="18:20">
      <c r="R98" s="440">
        <v>37956</v>
      </c>
      <c r="S98" s="441">
        <f>M22</f>
        <v>133.1</v>
      </c>
      <c r="T98"/>
    </row>
    <row r="99" spans="18:20">
      <c r="R99" s="440">
        <v>37987</v>
      </c>
      <c r="S99" s="441">
        <f>B23</f>
        <v>133.6</v>
      </c>
      <c r="T99"/>
    </row>
    <row r="100" spans="18:20">
      <c r="R100" s="440">
        <v>38018</v>
      </c>
      <c r="S100" s="441">
        <f>C23</f>
        <v>134.4</v>
      </c>
      <c r="T100"/>
    </row>
    <row r="101" spans="18:20">
      <c r="R101" s="440">
        <v>38047</v>
      </c>
      <c r="S101" s="441">
        <f>D23</f>
        <v>135.1</v>
      </c>
      <c r="T101"/>
    </row>
    <row r="102" spans="18:20">
      <c r="R102" s="440">
        <v>38078</v>
      </c>
      <c r="S102" s="442">
        <f>E23</f>
        <v>136.19999999999999</v>
      </c>
      <c r="T102"/>
    </row>
    <row r="103" spans="18:20">
      <c r="R103" s="440">
        <v>38108</v>
      </c>
      <c r="S103" s="441">
        <f>F23</f>
        <v>137.30000000000001</v>
      </c>
      <c r="T103"/>
    </row>
    <row r="104" spans="18:20">
      <c r="R104" s="440">
        <v>38139</v>
      </c>
      <c r="S104" s="441">
        <f>G23</f>
        <v>140.4</v>
      </c>
      <c r="T104"/>
    </row>
    <row r="105" spans="18:20">
      <c r="R105" s="440">
        <v>38169</v>
      </c>
      <c r="S105" s="442">
        <f>H23</f>
        <v>142.19999999999999</v>
      </c>
      <c r="T105"/>
    </row>
    <row r="106" spans="18:20">
      <c r="R106" s="440">
        <v>38200</v>
      </c>
      <c r="S106" s="441">
        <f>I23</f>
        <v>144</v>
      </c>
      <c r="T106"/>
    </row>
    <row r="107" spans="18:20">
      <c r="R107" s="440">
        <v>38231</v>
      </c>
      <c r="S107" s="441">
        <f>J23</f>
        <v>145.80000000000001</v>
      </c>
      <c r="T107"/>
    </row>
    <row r="108" spans="18:20">
      <c r="R108" s="440">
        <v>38261</v>
      </c>
      <c r="S108" s="442">
        <f>K23</f>
        <v>147.6</v>
      </c>
      <c r="T108"/>
    </row>
    <row r="109" spans="18:20">
      <c r="R109" s="440">
        <v>38292</v>
      </c>
      <c r="S109" s="441">
        <f>L23</f>
        <v>149.80000000000001</v>
      </c>
      <c r="T109"/>
    </row>
    <row r="110" spans="18:20">
      <c r="R110" s="440">
        <v>38322</v>
      </c>
      <c r="S110" s="441">
        <f>M23</f>
        <v>152.6</v>
      </c>
      <c r="T110"/>
    </row>
    <row r="111" spans="18:20">
      <c r="R111" s="440">
        <v>38353</v>
      </c>
      <c r="S111" s="441">
        <f>B24</f>
        <v>153.9</v>
      </c>
      <c r="T111"/>
    </row>
    <row r="112" spans="18:20">
      <c r="R112" s="440">
        <v>38384</v>
      </c>
      <c r="S112" s="441">
        <f>C24</f>
        <v>155.19999999999999</v>
      </c>
      <c r="T112"/>
    </row>
    <row r="113" spans="18:20">
      <c r="R113" s="440">
        <v>38412</v>
      </c>
      <c r="S113" s="441">
        <f>D24</f>
        <v>156.69999999999999</v>
      </c>
      <c r="T113"/>
    </row>
    <row r="114" spans="18:20">
      <c r="R114" s="440">
        <v>38443</v>
      </c>
      <c r="S114" s="442">
        <f>E24</f>
        <v>157.5</v>
      </c>
      <c r="T114"/>
    </row>
    <row r="115" spans="18:20">
      <c r="R115" s="440">
        <v>38473</v>
      </c>
      <c r="S115" s="441">
        <f>F24</f>
        <v>158.6</v>
      </c>
    </row>
    <row r="116" spans="18:20">
      <c r="R116" s="440">
        <v>38504</v>
      </c>
      <c r="S116" s="441">
        <f>G24</f>
        <v>159.5</v>
      </c>
    </row>
    <row r="117" spans="18:20">
      <c r="R117" s="440">
        <v>38534</v>
      </c>
      <c r="S117" s="442">
        <f>H24</f>
        <v>160.80000000000001</v>
      </c>
    </row>
    <row r="118" spans="18:20">
      <c r="R118" s="440">
        <v>38565</v>
      </c>
      <c r="S118" s="441">
        <f>I24</f>
        <v>161.80000000000001</v>
      </c>
    </row>
    <row r="119" spans="18:20">
      <c r="R119" s="440">
        <v>38596</v>
      </c>
      <c r="S119" s="441">
        <f>J24</f>
        <v>162.9</v>
      </c>
    </row>
    <row r="120" spans="18:20">
      <c r="R120" s="440">
        <v>38626</v>
      </c>
      <c r="S120" s="442">
        <f>K24</f>
        <v>163</v>
      </c>
    </row>
    <row r="121" spans="18:20">
      <c r="R121" s="440">
        <v>38657</v>
      </c>
      <c r="S121" s="441">
        <f>L24</f>
        <v>163.1</v>
      </c>
    </row>
    <row r="122" spans="18:20">
      <c r="R122" s="440">
        <v>38687</v>
      </c>
      <c r="S122" s="441">
        <f>M24</f>
        <v>163.19999999999999</v>
      </c>
    </row>
    <row r="123" spans="18:20">
      <c r="R123" s="440">
        <v>38718</v>
      </c>
      <c r="S123" s="441">
        <f>B25</f>
        <v>165.9</v>
      </c>
    </row>
    <row r="124" spans="18:20">
      <c r="R124" s="440">
        <v>38749</v>
      </c>
      <c r="S124" s="441">
        <f>C25</f>
        <v>168.5</v>
      </c>
    </row>
    <row r="125" spans="18:20">
      <c r="R125" s="440">
        <v>38777</v>
      </c>
      <c r="S125" s="441">
        <f>D25</f>
        <v>171.2</v>
      </c>
    </row>
    <row r="126" spans="18:20">
      <c r="R126" s="440">
        <v>38808</v>
      </c>
      <c r="S126" s="442">
        <f>E25</f>
        <v>173.3</v>
      </c>
    </row>
    <row r="127" spans="18:20">
      <c r="R127" s="440">
        <v>38838</v>
      </c>
      <c r="S127" s="441">
        <f>F25</f>
        <v>175.1</v>
      </c>
    </row>
    <row r="128" spans="18:20">
      <c r="R128" s="440">
        <v>38869</v>
      </c>
      <c r="S128" s="441">
        <f>G25</f>
        <v>177.5</v>
      </c>
    </row>
    <row r="129" spans="18:19">
      <c r="R129" s="440">
        <v>38899</v>
      </c>
      <c r="S129" s="442">
        <f>H25</f>
        <v>178.6</v>
      </c>
    </row>
    <row r="130" spans="18:19">
      <c r="R130" s="440">
        <v>38930</v>
      </c>
      <c r="S130" s="441">
        <f>I25</f>
        <v>179.6</v>
      </c>
    </row>
    <row r="131" spans="18:19">
      <c r="R131" s="440">
        <v>38961</v>
      </c>
      <c r="S131" s="441">
        <f>J25</f>
        <v>180.6</v>
      </c>
    </row>
    <row r="132" spans="18:19">
      <c r="R132" s="440">
        <v>38991</v>
      </c>
      <c r="S132" s="442">
        <f>K25</f>
        <v>181.8</v>
      </c>
    </row>
    <row r="133" spans="18:19">
      <c r="R133" s="440">
        <v>39022</v>
      </c>
      <c r="S133" s="441">
        <f>L25</f>
        <v>183</v>
      </c>
    </row>
    <row r="134" spans="18:19">
      <c r="R134" s="440">
        <v>39052</v>
      </c>
      <c r="S134" s="441">
        <f>M25</f>
        <v>184.1</v>
      </c>
    </row>
    <row r="135" spans="18:19">
      <c r="R135" s="440">
        <v>39083</v>
      </c>
      <c r="S135" s="441">
        <f>B26</f>
        <v>185.8</v>
      </c>
    </row>
    <row r="136" spans="18:19">
      <c r="R136" s="440">
        <v>39114</v>
      </c>
      <c r="S136" s="441">
        <f>C26</f>
        <v>187.5</v>
      </c>
    </row>
    <row r="137" spans="18:19">
      <c r="R137" s="440">
        <v>39142</v>
      </c>
      <c r="S137" s="441">
        <f>D26</f>
        <v>189.2</v>
      </c>
    </row>
    <row r="138" spans="18:19">
      <c r="R138" s="440">
        <v>39173</v>
      </c>
      <c r="S138" s="442">
        <f>E26</f>
        <v>190.9</v>
      </c>
    </row>
    <row r="139" spans="18:19">
      <c r="R139" s="440">
        <v>39203</v>
      </c>
      <c r="S139" s="441">
        <f>F26</f>
        <v>192.7</v>
      </c>
    </row>
    <row r="140" spans="18:19">
      <c r="R140" s="440">
        <v>39234</v>
      </c>
      <c r="S140" s="441">
        <f>G26</f>
        <v>194.6</v>
      </c>
    </row>
    <row r="141" spans="18:19">
      <c r="R141" s="440">
        <v>39264</v>
      </c>
      <c r="S141" s="442">
        <f>H26</f>
        <v>196.1</v>
      </c>
    </row>
    <row r="142" spans="18:19">
      <c r="R142" s="440">
        <v>39295</v>
      </c>
      <c r="S142" s="441">
        <f>I26</f>
        <v>197.7</v>
      </c>
    </row>
    <row r="143" spans="18:19">
      <c r="R143" s="440">
        <v>39326</v>
      </c>
      <c r="S143" s="441">
        <f>J26</f>
        <v>199.3</v>
      </c>
    </row>
    <row r="144" spans="18:19">
      <c r="R144" s="440">
        <v>39356</v>
      </c>
      <c r="S144" s="442">
        <f>K26</f>
        <v>201</v>
      </c>
    </row>
    <row r="145" spans="18:19">
      <c r="R145" s="440">
        <v>39387</v>
      </c>
      <c r="S145" s="441">
        <f>L26</f>
        <v>202.7</v>
      </c>
    </row>
    <row r="146" spans="18:19">
      <c r="R146" s="440">
        <v>39417</v>
      </c>
      <c r="S146" s="441">
        <f>M26</f>
        <v>204.4</v>
      </c>
    </row>
    <row r="147" spans="18:19">
      <c r="R147" s="440">
        <v>39448</v>
      </c>
      <c r="S147" s="441">
        <f>B27</f>
        <v>206.2</v>
      </c>
    </row>
    <row r="148" spans="18:19">
      <c r="R148" s="440">
        <v>39479</v>
      </c>
      <c r="S148" s="441">
        <f>C27</f>
        <v>208</v>
      </c>
    </row>
    <row r="149" spans="18:19">
      <c r="R149" s="440">
        <v>39508</v>
      </c>
      <c r="S149" s="441">
        <f>D27</f>
        <v>209.8</v>
      </c>
    </row>
    <row r="150" spans="18:19">
      <c r="R150" s="440">
        <v>39539</v>
      </c>
      <c r="S150" s="441">
        <f>E27</f>
        <v>210.9</v>
      </c>
    </row>
    <row r="151" spans="18:19">
      <c r="R151" s="440">
        <v>39569</v>
      </c>
      <c r="S151" s="441">
        <f>F27</f>
        <v>212</v>
      </c>
    </row>
    <row r="152" spans="18:19">
      <c r="R152" s="443">
        <v>39600</v>
      </c>
      <c r="S152" s="444">
        <f>G27</f>
        <v>213.1</v>
      </c>
    </row>
    <row r="153" spans="18:19">
      <c r="R153" s="440">
        <v>39630</v>
      </c>
      <c r="S153" s="441">
        <f>H27</f>
        <v>212.5</v>
      </c>
    </row>
    <row r="154" spans="18:19">
      <c r="R154" s="440">
        <v>39661</v>
      </c>
      <c r="S154" s="441">
        <f>I27</f>
        <v>211.6</v>
      </c>
    </row>
    <row r="155" spans="18:19">
      <c r="R155" s="440">
        <v>39692</v>
      </c>
      <c r="S155" s="441">
        <f>J27</f>
        <v>211.3</v>
      </c>
    </row>
    <row r="156" spans="18:19">
      <c r="R156" s="440">
        <v>39722</v>
      </c>
      <c r="S156" s="441">
        <f>K27</f>
        <v>207.5</v>
      </c>
    </row>
    <row r="157" spans="18:19">
      <c r="R157" s="440">
        <v>39753</v>
      </c>
      <c r="S157" s="441">
        <f>L27</f>
        <v>204.5</v>
      </c>
    </row>
    <row r="158" spans="18:19">
      <c r="R158" s="440">
        <v>39783</v>
      </c>
      <c r="S158" s="441">
        <f>M27</f>
        <v>201.5</v>
      </c>
    </row>
    <row r="159" spans="18:19">
      <c r="R159" s="440">
        <v>39814</v>
      </c>
      <c r="S159" s="441">
        <f>B28</f>
        <v>200.5</v>
      </c>
    </row>
    <row r="160" spans="18:19">
      <c r="R160" s="440">
        <v>39845</v>
      </c>
      <c r="S160" s="441">
        <f>C28</f>
        <v>199.5</v>
      </c>
    </row>
    <row r="161" spans="18:19">
      <c r="R161" s="440">
        <v>39873</v>
      </c>
      <c r="S161" s="441">
        <f>D28</f>
        <v>198.5</v>
      </c>
    </row>
    <row r="162" spans="18:19">
      <c r="R162" s="440">
        <v>39904</v>
      </c>
      <c r="S162" s="442">
        <f>E28</f>
        <v>197.2</v>
      </c>
    </row>
    <row r="163" spans="18:19">
      <c r="R163" s="440">
        <v>39934</v>
      </c>
      <c r="S163" s="441">
        <f>F28</f>
        <v>195.9</v>
      </c>
    </row>
    <row r="164" spans="18:19">
      <c r="R164" s="440">
        <v>39965</v>
      </c>
      <c r="S164" s="441">
        <f>G28</f>
        <v>194.6</v>
      </c>
    </row>
    <row r="165" spans="18:19">
      <c r="R165" s="440">
        <v>39995</v>
      </c>
      <c r="S165" s="442">
        <f>H28</f>
        <v>193.2</v>
      </c>
    </row>
    <row r="166" spans="18:19">
      <c r="R166" s="440">
        <v>40026</v>
      </c>
      <c r="S166" s="441">
        <f>I28</f>
        <v>191.8</v>
      </c>
    </row>
    <row r="167" spans="18:19">
      <c r="R167" s="440">
        <v>40057</v>
      </c>
      <c r="S167" s="441">
        <f>J28</f>
        <v>190.4</v>
      </c>
    </row>
    <row r="168" spans="18:19">
      <c r="R168" s="440">
        <v>40087</v>
      </c>
      <c r="S168" s="442">
        <f>K28</f>
        <v>189.9</v>
      </c>
    </row>
    <row r="169" spans="18:19">
      <c r="R169" s="440">
        <v>40118</v>
      </c>
      <c r="S169" s="441">
        <f>L28</f>
        <v>189.5</v>
      </c>
    </row>
    <row r="170" spans="18:19">
      <c r="R170" s="440">
        <v>40148</v>
      </c>
      <c r="S170" s="441">
        <f>M28</f>
        <v>189</v>
      </c>
    </row>
    <row r="171" spans="18:19">
      <c r="R171" s="440">
        <v>40179</v>
      </c>
      <c r="S171" s="441">
        <f>B29</f>
        <v>189</v>
      </c>
    </row>
    <row r="172" spans="18:19">
      <c r="R172" s="440">
        <v>40210</v>
      </c>
      <c r="S172" s="441">
        <f>C29</f>
        <v>189</v>
      </c>
    </row>
    <row r="173" spans="18:19">
      <c r="R173" s="440">
        <v>40238</v>
      </c>
      <c r="S173" s="441">
        <f>D29</f>
        <v>189</v>
      </c>
    </row>
    <row r="174" spans="18:19">
      <c r="R174" s="440">
        <v>40269</v>
      </c>
      <c r="S174" s="442">
        <f>E29</f>
        <v>189</v>
      </c>
    </row>
    <row r="175" spans="18:19">
      <c r="R175" s="440">
        <v>40299</v>
      </c>
      <c r="S175" s="441">
        <f>F29</f>
        <v>189</v>
      </c>
    </row>
    <row r="176" spans="18:19">
      <c r="R176" s="440">
        <v>40330</v>
      </c>
      <c r="S176" s="441">
        <f>G29</f>
        <v>189</v>
      </c>
    </row>
    <row r="177" spans="1:29">
      <c r="R177" s="440">
        <v>40360</v>
      </c>
      <c r="S177" s="442">
        <f>H29</f>
        <v>189</v>
      </c>
    </row>
    <row r="178" spans="1:29">
      <c r="R178" s="440">
        <v>40391</v>
      </c>
      <c r="S178" s="441">
        <f>I29</f>
        <v>189</v>
      </c>
    </row>
    <row r="179" spans="1:29">
      <c r="R179" s="440">
        <v>40422</v>
      </c>
      <c r="S179" s="441">
        <f>J29</f>
        <v>189</v>
      </c>
    </row>
    <row r="180" spans="1:29">
      <c r="R180" s="440">
        <v>40452</v>
      </c>
      <c r="S180" s="442">
        <f>K29</f>
        <v>186</v>
      </c>
    </row>
    <row r="181" spans="1:29">
      <c r="R181" s="440">
        <v>40483</v>
      </c>
      <c r="S181" s="441">
        <f>L29</f>
        <v>186</v>
      </c>
    </row>
    <row r="182" spans="1:29">
      <c r="R182" s="440">
        <v>40513</v>
      </c>
      <c r="S182" s="441">
        <f>M29</f>
        <v>186</v>
      </c>
    </row>
    <row r="183" spans="1:29">
      <c r="R183" s="440">
        <v>40544</v>
      </c>
      <c r="S183" s="441">
        <f>B30</f>
        <v>185</v>
      </c>
    </row>
    <row r="184" spans="1:29">
      <c r="R184" s="440">
        <v>40575</v>
      </c>
      <c r="S184" s="441">
        <f>C30</f>
        <v>184</v>
      </c>
      <c r="U184" s="247"/>
    </row>
    <row r="185" spans="1:29">
      <c r="R185" s="440">
        <v>40603</v>
      </c>
      <c r="S185" s="441">
        <f>D30</f>
        <v>183</v>
      </c>
    </row>
    <row r="186" spans="1:29">
      <c r="R186" s="440">
        <v>40634</v>
      </c>
      <c r="S186" s="442">
        <f>E30</f>
        <v>182</v>
      </c>
      <c r="U186" s="247"/>
    </row>
    <row r="187" spans="1:29">
      <c r="R187" s="440">
        <v>40664</v>
      </c>
      <c r="S187" s="441">
        <f>F30</f>
        <v>182</v>
      </c>
      <c r="U187" s="247"/>
    </row>
    <row r="188" spans="1:29">
      <c r="R188" s="440">
        <v>40695</v>
      </c>
      <c r="S188" s="441">
        <f>G30</f>
        <v>182</v>
      </c>
      <c r="U188" s="247"/>
    </row>
    <row r="189" spans="1:29">
      <c r="R189" s="440">
        <v>40725</v>
      </c>
      <c r="S189" s="442">
        <f>H30</f>
        <v>181</v>
      </c>
      <c r="U189" s="247"/>
    </row>
    <row r="190" spans="1:29">
      <c r="R190" s="440">
        <v>40756</v>
      </c>
      <c r="S190" s="441">
        <f>I30</f>
        <v>181</v>
      </c>
      <c r="U190" s="247"/>
    </row>
    <row r="191" spans="1:29" s="350" customFormat="1">
      <c r="A191" s="236"/>
      <c r="B191" s="236"/>
      <c r="C191" s="236"/>
      <c r="D191" s="236"/>
      <c r="E191" s="236"/>
      <c r="F191" s="236"/>
      <c r="G191" s="236"/>
      <c r="H191" s="236"/>
      <c r="I191" s="236"/>
      <c r="J191" s="236"/>
      <c r="K191" s="236"/>
      <c r="L191" s="236"/>
      <c r="M191" s="236"/>
      <c r="N191" s="236"/>
      <c r="O191" s="236"/>
      <c r="P191" s="377"/>
      <c r="Q191" s="377"/>
      <c r="R191" s="440">
        <v>40787</v>
      </c>
      <c r="S191" s="441">
        <f>J30</f>
        <v>181</v>
      </c>
      <c r="T191" s="236"/>
      <c r="U191" s="247"/>
      <c r="V191" s="236"/>
      <c r="W191" s="236"/>
      <c r="X191" s="236"/>
      <c r="Y191" s="236"/>
      <c r="Z191" s="236"/>
      <c r="AA191" s="236"/>
      <c r="AB191" s="236"/>
      <c r="AC191" s="236"/>
    </row>
    <row r="192" spans="1:29">
      <c r="A192" s="350"/>
      <c r="B192" s="350"/>
      <c r="C192" s="350"/>
      <c r="D192" s="350"/>
      <c r="E192" s="350"/>
      <c r="F192" s="350"/>
      <c r="G192" s="350"/>
      <c r="H192" s="350"/>
      <c r="I192" s="350"/>
      <c r="J192" s="350"/>
      <c r="K192" s="350"/>
      <c r="L192" s="350"/>
      <c r="M192" s="350"/>
      <c r="N192" s="350"/>
      <c r="O192" s="350"/>
      <c r="P192" s="378"/>
      <c r="Q192" s="378"/>
      <c r="R192" s="440">
        <v>40817</v>
      </c>
      <c r="S192" s="442">
        <f>K30</f>
        <v>181</v>
      </c>
      <c r="T192" s="350"/>
      <c r="U192" s="351"/>
      <c r="V192" s="350"/>
      <c r="W192" s="350"/>
      <c r="X192" s="350"/>
      <c r="Y192" s="350"/>
      <c r="Z192" s="350"/>
      <c r="AA192" s="350"/>
      <c r="AB192" s="350"/>
      <c r="AC192" s="350"/>
    </row>
    <row r="193" spans="18:21">
      <c r="R193" s="440">
        <v>40848</v>
      </c>
      <c r="S193" s="441">
        <f>L30</f>
        <v>181</v>
      </c>
      <c r="U193" s="247"/>
    </row>
    <row r="194" spans="18:21">
      <c r="R194" s="440">
        <v>40878</v>
      </c>
      <c r="S194" s="441">
        <f>M30</f>
        <v>181</v>
      </c>
      <c r="U194" s="247"/>
    </row>
    <row r="195" spans="18:21">
      <c r="R195" s="440">
        <v>40909</v>
      </c>
      <c r="S195" s="441">
        <f>B31</f>
        <v>180</v>
      </c>
      <c r="U195" s="247"/>
    </row>
    <row r="196" spans="18:21">
      <c r="R196" s="440">
        <v>40940</v>
      </c>
      <c r="S196" s="441">
        <f>C31</f>
        <v>180</v>
      </c>
      <c r="U196" s="247"/>
    </row>
    <row r="197" spans="18:21">
      <c r="R197" s="440">
        <v>40969</v>
      </c>
      <c r="S197" s="441">
        <f>D31</f>
        <v>180</v>
      </c>
      <c r="U197" s="247"/>
    </row>
    <row r="198" spans="18:21">
      <c r="R198" s="440">
        <v>41000</v>
      </c>
      <c r="S198" s="442">
        <f>E31</f>
        <v>180</v>
      </c>
      <c r="U198" s="247"/>
    </row>
    <row r="199" spans="18:21">
      <c r="R199" s="440">
        <v>41030</v>
      </c>
      <c r="S199" s="441">
        <f>F31</f>
        <v>180</v>
      </c>
      <c r="U199" s="247"/>
    </row>
    <row r="200" spans="18:21">
      <c r="R200" s="440">
        <v>41061</v>
      </c>
      <c r="S200" s="441">
        <f>G31</f>
        <v>180</v>
      </c>
      <c r="U200" s="247"/>
    </row>
    <row r="201" spans="18:21">
      <c r="R201" s="440">
        <v>41091</v>
      </c>
      <c r="S201" s="442">
        <f>H31</f>
        <v>178</v>
      </c>
      <c r="U201" s="247"/>
    </row>
    <row r="202" spans="18:21">
      <c r="R202" s="440">
        <v>41122</v>
      </c>
      <c r="S202" s="441">
        <f>I31</f>
        <v>178</v>
      </c>
      <c r="U202" s="247"/>
    </row>
    <row r="203" spans="18:21">
      <c r="R203" s="440">
        <v>41153</v>
      </c>
      <c r="S203" s="441">
        <f>J31</f>
        <v>178</v>
      </c>
      <c r="U203" s="247"/>
    </row>
    <row r="204" spans="18:21">
      <c r="R204" s="440">
        <v>41183</v>
      </c>
      <c r="S204" s="442">
        <f>K31</f>
        <v>178</v>
      </c>
      <c r="U204" s="247"/>
    </row>
    <row r="205" spans="18:21">
      <c r="R205" s="440">
        <v>41214</v>
      </c>
      <c r="S205" s="441">
        <f>L31</f>
        <v>178</v>
      </c>
      <c r="U205" s="247"/>
    </row>
    <row r="206" spans="18:21">
      <c r="R206" s="440">
        <v>41244</v>
      </c>
      <c r="S206" s="441">
        <f>M31</f>
        <v>178</v>
      </c>
      <c r="U206" s="247"/>
    </row>
    <row r="207" spans="18:21">
      <c r="R207" s="440">
        <v>41275</v>
      </c>
      <c r="S207" s="441">
        <f>B32</f>
        <v>178</v>
      </c>
      <c r="U207" s="247"/>
    </row>
    <row r="208" spans="18:21">
      <c r="R208" s="440">
        <v>41306</v>
      </c>
      <c r="S208" s="441">
        <f>C32</f>
        <v>178</v>
      </c>
      <c r="U208" s="247"/>
    </row>
    <row r="209" spans="18:21">
      <c r="R209" s="440">
        <v>41334</v>
      </c>
      <c r="S209" s="441">
        <f>D32</f>
        <v>178</v>
      </c>
      <c r="U209" s="247"/>
    </row>
    <row r="210" spans="18:21">
      <c r="R210" s="440">
        <v>41365</v>
      </c>
      <c r="S210" s="442">
        <f>E32</f>
        <v>180</v>
      </c>
      <c r="U210" s="247"/>
    </row>
    <row r="211" spans="18:21">
      <c r="R211" s="440">
        <v>41395</v>
      </c>
      <c r="S211" s="441">
        <f>F32</f>
        <v>180</v>
      </c>
      <c r="U211" s="247"/>
    </row>
    <row r="212" spans="18:21">
      <c r="R212" s="440">
        <v>41426</v>
      </c>
      <c r="S212" s="441">
        <f>G32</f>
        <v>180</v>
      </c>
      <c r="U212" s="247"/>
    </row>
    <row r="213" spans="18:21">
      <c r="R213" s="440">
        <v>41456</v>
      </c>
      <c r="S213" s="441">
        <f>H32</f>
        <v>180</v>
      </c>
      <c r="U213" s="247"/>
    </row>
    <row r="214" spans="18:21">
      <c r="R214" s="440">
        <v>41487</v>
      </c>
      <c r="S214" s="441">
        <f>I32</f>
        <v>180</v>
      </c>
      <c r="U214" s="247"/>
    </row>
    <row r="215" spans="18:21">
      <c r="R215" s="440">
        <v>41518</v>
      </c>
      <c r="S215" s="441">
        <f>J32</f>
        <v>180</v>
      </c>
      <c r="U215" s="247"/>
    </row>
    <row r="216" spans="18:21">
      <c r="R216" s="440">
        <v>41548</v>
      </c>
      <c r="S216" s="441">
        <f>K32</f>
        <v>180</v>
      </c>
      <c r="U216" s="247"/>
    </row>
    <row r="217" spans="18:21">
      <c r="R217" s="440">
        <v>41579</v>
      </c>
      <c r="S217" s="441">
        <f>L32</f>
        <v>180</v>
      </c>
      <c r="U217" s="247"/>
    </row>
    <row r="218" spans="18:21">
      <c r="R218" s="440">
        <v>41609</v>
      </c>
      <c r="S218" s="441">
        <f>M32</f>
        <v>180</v>
      </c>
    </row>
    <row r="219" spans="18:21">
      <c r="R219" s="440">
        <v>41640</v>
      </c>
      <c r="S219" s="441">
        <f>B33</f>
        <v>180</v>
      </c>
    </row>
    <row r="220" spans="18:21">
      <c r="R220" s="440">
        <v>41671</v>
      </c>
      <c r="S220" s="441">
        <f>C33</f>
        <v>180</v>
      </c>
    </row>
    <row r="221" spans="18:21">
      <c r="R221" s="440">
        <v>41699</v>
      </c>
      <c r="S221" s="441">
        <f>D33</f>
        <v>180</v>
      </c>
    </row>
    <row r="222" spans="18:21">
      <c r="R222" s="440">
        <v>41730</v>
      </c>
      <c r="S222" s="441">
        <f>E33</f>
        <v>181</v>
      </c>
    </row>
    <row r="223" spans="18:21">
      <c r="R223" s="440">
        <v>41760</v>
      </c>
      <c r="S223" s="441">
        <f>F33</f>
        <v>182</v>
      </c>
    </row>
    <row r="224" spans="18:21">
      <c r="R224" s="440">
        <v>41791</v>
      </c>
      <c r="S224" s="441">
        <f>G33</f>
        <v>182.9</v>
      </c>
    </row>
    <row r="225" spans="18:19">
      <c r="R225" s="440">
        <v>41821</v>
      </c>
      <c r="S225" s="441">
        <f>H33</f>
        <v>182.9</v>
      </c>
    </row>
    <row r="226" spans="18:19">
      <c r="R226" s="440">
        <v>41852</v>
      </c>
      <c r="S226" s="441">
        <f>I33</f>
        <v>183</v>
      </c>
    </row>
    <row r="227" spans="18:19">
      <c r="R227" s="440">
        <v>41883</v>
      </c>
      <c r="S227" s="441">
        <f>J33</f>
        <v>183.1</v>
      </c>
    </row>
    <row r="228" spans="18:19">
      <c r="R228" s="440">
        <v>41913</v>
      </c>
      <c r="S228" s="441">
        <f>K33</f>
        <v>183.1</v>
      </c>
    </row>
    <row r="229" spans="18:19">
      <c r="R229" s="440">
        <v>41944</v>
      </c>
      <c r="S229" s="441">
        <f>L33</f>
        <v>183.1</v>
      </c>
    </row>
    <row r="230" spans="18:19">
      <c r="R230" s="440">
        <v>41974</v>
      </c>
      <c r="S230" s="441">
        <f>M33</f>
        <v>183.2</v>
      </c>
    </row>
    <row r="231" spans="18:19">
      <c r="R231" s="440">
        <v>42005</v>
      </c>
      <c r="S231" s="441">
        <f>B34</f>
        <v>182</v>
      </c>
    </row>
    <row r="232" spans="18:19">
      <c r="R232" s="440">
        <v>42036</v>
      </c>
      <c r="S232" s="441">
        <f>C34</f>
        <v>182</v>
      </c>
    </row>
    <row r="233" spans="18:19">
      <c r="R233" s="440">
        <v>42064</v>
      </c>
      <c r="S233" s="441">
        <f>D34</f>
        <v>182.2</v>
      </c>
    </row>
    <row r="234" spans="18:19">
      <c r="R234" s="440">
        <v>42095</v>
      </c>
      <c r="S234" s="441">
        <f>E34</f>
        <v>182</v>
      </c>
    </row>
    <row r="235" spans="18:19">
      <c r="R235" s="440">
        <v>42125</v>
      </c>
      <c r="S235" s="441">
        <f>F34</f>
        <v>182</v>
      </c>
    </row>
    <row r="236" spans="18:19">
      <c r="R236" s="440">
        <v>42156</v>
      </c>
      <c r="S236" s="441">
        <f>G34</f>
        <v>182</v>
      </c>
    </row>
    <row r="237" spans="18:19">
      <c r="R237" s="440">
        <v>42186</v>
      </c>
      <c r="S237" s="441">
        <f>H34</f>
        <v>181.5</v>
      </c>
    </row>
    <row r="238" spans="18:19">
      <c r="R238" s="440">
        <v>42217</v>
      </c>
      <c r="S238" s="441">
        <f>I34</f>
        <v>181.5</v>
      </c>
    </row>
    <row r="239" spans="18:19">
      <c r="R239" s="440">
        <v>42248</v>
      </c>
      <c r="S239" s="441">
        <f>J34</f>
        <v>181.5</v>
      </c>
    </row>
    <row r="240" spans="18:19">
      <c r="R240" s="440">
        <v>42278</v>
      </c>
      <c r="S240" s="441">
        <f>K34</f>
        <v>181.5</v>
      </c>
    </row>
    <row r="241" spans="18:35">
      <c r="R241" s="440">
        <v>42309</v>
      </c>
      <c r="S241" s="441">
        <f>L34</f>
        <v>181.5</v>
      </c>
    </row>
    <row r="242" spans="18:35">
      <c r="R242" s="440">
        <v>42339</v>
      </c>
      <c r="S242" s="441">
        <f>M34</f>
        <v>181.5</v>
      </c>
    </row>
    <row r="243" spans="18:35">
      <c r="R243" s="445">
        <v>42370</v>
      </c>
      <c r="S243" s="446">
        <f>B35</f>
        <v>181</v>
      </c>
    </row>
    <row r="244" spans="18:35">
      <c r="R244" s="440">
        <v>42401</v>
      </c>
      <c r="S244" s="441">
        <f>C35</f>
        <v>181</v>
      </c>
    </row>
    <row r="245" spans="18:35">
      <c r="R245" s="440">
        <v>42430</v>
      </c>
      <c r="S245" s="441">
        <f>D35</f>
        <v>181</v>
      </c>
    </row>
    <row r="246" spans="18:35">
      <c r="R246" s="440">
        <v>42461</v>
      </c>
      <c r="S246" s="441">
        <f>E35</f>
        <v>180.5</v>
      </c>
    </row>
    <row r="247" spans="18:35">
      <c r="R247" s="440">
        <v>42491</v>
      </c>
      <c r="S247" s="441">
        <f>F35</f>
        <v>180.5</v>
      </c>
    </row>
    <row r="248" spans="18:35">
      <c r="R248" s="440">
        <v>42522</v>
      </c>
      <c r="S248" s="441">
        <f>G35</f>
        <v>180.5</v>
      </c>
    </row>
    <row r="249" spans="18:35">
      <c r="R249" s="440">
        <v>42552</v>
      </c>
      <c r="S249" s="441">
        <f>H35</f>
        <v>178</v>
      </c>
    </row>
    <row r="250" spans="18:35">
      <c r="R250" s="440">
        <v>42583</v>
      </c>
      <c r="S250" s="441">
        <f>I35</f>
        <v>178</v>
      </c>
    </row>
    <row r="251" spans="18:35">
      <c r="R251" s="440">
        <v>42614</v>
      </c>
      <c r="S251" s="441">
        <f>J35</f>
        <v>178</v>
      </c>
    </row>
    <row r="252" spans="18:35">
      <c r="R252" s="440">
        <v>42644</v>
      </c>
      <c r="S252" s="441">
        <f>K35</f>
        <v>178</v>
      </c>
      <c r="AD252"/>
      <c r="AE252"/>
      <c r="AF252"/>
      <c r="AG252"/>
      <c r="AH252"/>
      <c r="AI252"/>
    </row>
    <row r="253" spans="18:35">
      <c r="R253" s="440">
        <v>42675</v>
      </c>
      <c r="S253" s="441">
        <f>L35</f>
        <v>178</v>
      </c>
      <c r="AB253"/>
      <c r="AC253"/>
      <c r="AD253"/>
      <c r="AE253"/>
      <c r="AF253"/>
      <c r="AG253"/>
      <c r="AH253"/>
      <c r="AI253"/>
    </row>
    <row r="254" spans="18:35">
      <c r="R254" s="440">
        <v>42705</v>
      </c>
      <c r="S254" s="441">
        <f>M35</f>
        <v>178</v>
      </c>
      <c r="AB254"/>
      <c r="AC254"/>
      <c r="AD254"/>
      <c r="AE254"/>
      <c r="AF254"/>
      <c r="AG254"/>
      <c r="AH254"/>
      <c r="AI254"/>
    </row>
    <row r="255" spans="18:35">
      <c r="R255" s="445">
        <v>42736</v>
      </c>
      <c r="S255" s="446">
        <f>B36</f>
        <v>175</v>
      </c>
      <c r="AB255"/>
      <c r="AC255"/>
      <c r="AD255"/>
      <c r="AE255"/>
      <c r="AF255"/>
      <c r="AG255"/>
      <c r="AH255"/>
      <c r="AI255"/>
    </row>
    <row r="256" spans="18:35">
      <c r="R256" s="440">
        <v>42767</v>
      </c>
      <c r="S256" s="441">
        <f>C36</f>
        <v>175</v>
      </c>
      <c r="AB256"/>
      <c r="AC256"/>
      <c r="AD256"/>
      <c r="AE256"/>
      <c r="AF256"/>
      <c r="AG256"/>
      <c r="AH256"/>
      <c r="AI256"/>
    </row>
    <row r="257" spans="18:35">
      <c r="R257" s="440">
        <v>42795</v>
      </c>
      <c r="S257" s="441">
        <f>D36</f>
        <v>175</v>
      </c>
      <c r="AB257"/>
      <c r="AC257"/>
      <c r="AD257"/>
      <c r="AE257"/>
      <c r="AF257"/>
      <c r="AG257"/>
      <c r="AH257"/>
      <c r="AI257"/>
    </row>
    <row r="258" spans="18:35">
      <c r="R258" s="440">
        <v>42826</v>
      </c>
      <c r="S258" s="441">
        <f>E36</f>
        <v>175</v>
      </c>
      <c r="AB258"/>
      <c r="AC258"/>
      <c r="AD258"/>
      <c r="AE258"/>
      <c r="AF258"/>
      <c r="AG258"/>
      <c r="AH258"/>
      <c r="AI258"/>
    </row>
    <row r="259" spans="18:35">
      <c r="R259" s="440">
        <v>42856</v>
      </c>
      <c r="S259" s="441">
        <f>F36</f>
        <v>175</v>
      </c>
      <c r="AB259"/>
      <c r="AC259"/>
      <c r="AD259"/>
      <c r="AE259"/>
      <c r="AF259"/>
      <c r="AG259"/>
      <c r="AH259"/>
      <c r="AI259"/>
    </row>
    <row r="260" spans="18:35">
      <c r="R260" s="440">
        <v>42887</v>
      </c>
      <c r="S260" s="441">
        <f>G36</f>
        <v>175</v>
      </c>
      <c r="AB260"/>
      <c r="AC260"/>
      <c r="AD260"/>
      <c r="AE260"/>
      <c r="AF260"/>
      <c r="AG260"/>
      <c r="AH260"/>
      <c r="AI260"/>
    </row>
    <row r="261" spans="18:35">
      <c r="R261" s="440">
        <v>42917</v>
      </c>
      <c r="S261" s="441">
        <f>H36</f>
        <v>175</v>
      </c>
      <c r="AB261"/>
      <c r="AC261"/>
      <c r="AD261"/>
      <c r="AE261"/>
      <c r="AF261"/>
      <c r="AG261"/>
      <c r="AH261"/>
      <c r="AI261"/>
    </row>
    <row r="262" spans="18:35">
      <c r="R262" s="440">
        <v>42948</v>
      </c>
      <c r="S262" s="441">
        <f>I36</f>
        <v>175</v>
      </c>
      <c r="AB262"/>
      <c r="AC262"/>
      <c r="AD262"/>
      <c r="AE262"/>
      <c r="AF262"/>
      <c r="AG262"/>
      <c r="AH262"/>
      <c r="AI262"/>
    </row>
    <row r="263" spans="18:35">
      <c r="R263" s="440">
        <v>42979</v>
      </c>
      <c r="S263" s="441">
        <f>J36</f>
        <v>175</v>
      </c>
      <c r="AB263"/>
      <c r="AC263"/>
      <c r="AD263"/>
      <c r="AE263"/>
      <c r="AF263"/>
      <c r="AG263"/>
      <c r="AH263"/>
      <c r="AI263"/>
    </row>
    <row r="264" spans="18:35">
      <c r="R264" s="440">
        <v>43009</v>
      </c>
      <c r="S264" s="441">
        <f>K36</f>
        <v>175</v>
      </c>
      <c r="AB264"/>
      <c r="AC264"/>
      <c r="AD264"/>
      <c r="AE264"/>
      <c r="AF264"/>
      <c r="AG264"/>
      <c r="AH264"/>
      <c r="AI264"/>
    </row>
    <row r="265" spans="18:35">
      <c r="R265" s="440">
        <v>43040</v>
      </c>
      <c r="S265" s="441">
        <f>L36</f>
        <v>175</v>
      </c>
      <c r="AB265"/>
      <c r="AC265"/>
      <c r="AD265"/>
      <c r="AE265"/>
      <c r="AF265"/>
      <c r="AG265"/>
      <c r="AH265"/>
      <c r="AI265"/>
    </row>
    <row r="266" spans="18:35">
      <c r="R266" s="440">
        <v>43070</v>
      </c>
      <c r="S266" s="441">
        <f>M36</f>
        <v>175</v>
      </c>
      <c r="AB266"/>
      <c r="AC266"/>
      <c r="AD266"/>
      <c r="AE266"/>
      <c r="AF266"/>
      <c r="AG266"/>
      <c r="AH266"/>
      <c r="AI266"/>
    </row>
    <row r="267" spans="18:35">
      <c r="R267" s="445">
        <v>43101</v>
      </c>
      <c r="S267" s="446">
        <f>B37</f>
        <v>174.8</v>
      </c>
      <c r="AB267"/>
      <c r="AC267"/>
      <c r="AD267"/>
      <c r="AE267"/>
      <c r="AF267"/>
      <c r="AG267"/>
      <c r="AH267"/>
      <c r="AI267"/>
    </row>
    <row r="268" spans="18:35">
      <c r="R268" s="440">
        <v>43132</v>
      </c>
      <c r="S268" s="441">
        <f>C37</f>
        <v>174.8</v>
      </c>
      <c r="AB268"/>
      <c r="AC268"/>
      <c r="AD268"/>
      <c r="AE268"/>
      <c r="AF268"/>
      <c r="AG268"/>
      <c r="AH268"/>
      <c r="AI268"/>
    </row>
    <row r="269" spans="18:35">
      <c r="R269" s="440">
        <v>43160</v>
      </c>
      <c r="S269" s="441">
        <f>D37</f>
        <v>174.8</v>
      </c>
      <c r="AB269"/>
      <c r="AC269"/>
      <c r="AD269"/>
      <c r="AE269"/>
      <c r="AF269"/>
      <c r="AG269"/>
      <c r="AH269"/>
      <c r="AI269"/>
    </row>
    <row r="270" spans="18:35">
      <c r="R270" s="440">
        <v>43191</v>
      </c>
      <c r="S270" s="441">
        <f>E37</f>
        <v>174.8</v>
      </c>
      <c r="AB270"/>
      <c r="AC270"/>
      <c r="AD270"/>
      <c r="AE270"/>
      <c r="AF270"/>
      <c r="AG270"/>
      <c r="AH270"/>
      <c r="AI270"/>
    </row>
    <row r="271" spans="18:35">
      <c r="R271" s="440">
        <v>43221</v>
      </c>
      <c r="S271" s="441">
        <f>F37</f>
        <v>174.8</v>
      </c>
      <c r="AB271"/>
      <c r="AC271"/>
      <c r="AD271"/>
      <c r="AE271"/>
      <c r="AF271"/>
      <c r="AG271"/>
      <c r="AH271"/>
      <c r="AI271"/>
    </row>
    <row r="272" spans="18:35">
      <c r="R272" s="440">
        <v>43252</v>
      </c>
      <c r="S272" s="441">
        <f>G37</f>
        <v>174.8</v>
      </c>
      <c r="AB272"/>
      <c r="AC272"/>
      <c r="AD272"/>
      <c r="AE272"/>
      <c r="AF272"/>
      <c r="AG272"/>
      <c r="AH272"/>
      <c r="AI272"/>
    </row>
    <row r="273" spans="18:35">
      <c r="R273" s="440">
        <v>43282</v>
      </c>
      <c r="S273" s="441">
        <f>H37</f>
        <v>174.8</v>
      </c>
      <c r="AB273"/>
      <c r="AC273"/>
      <c r="AD273"/>
      <c r="AE273"/>
      <c r="AF273"/>
      <c r="AG273"/>
      <c r="AH273"/>
      <c r="AI273"/>
    </row>
    <row r="274" spans="18:35">
      <c r="R274" s="440">
        <v>43313</v>
      </c>
      <c r="S274" s="441">
        <f>I37</f>
        <v>174.8</v>
      </c>
      <c r="AB274"/>
      <c r="AC274"/>
      <c r="AD274"/>
      <c r="AE274"/>
      <c r="AF274"/>
      <c r="AG274"/>
      <c r="AH274"/>
      <c r="AI274"/>
    </row>
    <row r="275" spans="18:35">
      <c r="R275" s="440">
        <v>43344</v>
      </c>
      <c r="S275" s="441">
        <f>J37</f>
        <v>174.8</v>
      </c>
      <c r="AB275"/>
      <c r="AC275"/>
    </row>
    <row r="276" spans="18:35">
      <c r="R276" s="440">
        <v>43374</v>
      </c>
      <c r="S276" s="441">
        <f>K37</f>
        <v>175.01850000000002</v>
      </c>
    </row>
    <row r="277" spans="18:35">
      <c r="R277" s="440">
        <v>43405</v>
      </c>
      <c r="S277" s="441">
        <f>L37</f>
        <v>175.237273125</v>
      </c>
    </row>
    <row r="278" spans="18:35">
      <c r="R278" s="440">
        <v>43435</v>
      </c>
      <c r="S278" s="441">
        <f>M37</f>
        <v>175.45631971640626</v>
      </c>
    </row>
    <row r="279" spans="18:35">
      <c r="R279" s="445">
        <v>43466</v>
      </c>
      <c r="S279" s="446">
        <f>B38</f>
        <v>175.67564011605177</v>
      </c>
    </row>
    <row r="280" spans="18:35">
      <c r="R280" s="440">
        <v>43497</v>
      </c>
      <c r="S280" s="441">
        <f>C38</f>
        <v>175.89523466619681</v>
      </c>
    </row>
    <row r="281" spans="18:35">
      <c r="R281" s="440">
        <v>43525</v>
      </c>
      <c r="S281" s="441">
        <f>D38</f>
        <v>176.11510370952956</v>
      </c>
    </row>
    <row r="282" spans="18:35">
      <c r="R282" s="440">
        <v>43556</v>
      </c>
      <c r="S282" s="441">
        <f>E38</f>
        <v>176.33524758916647</v>
      </c>
    </row>
    <row r="283" spans="18:35">
      <c r="R283" s="440">
        <v>43586</v>
      </c>
      <c r="S283" s="441">
        <f>F38</f>
        <v>176.55566664865293</v>
      </c>
    </row>
    <row r="284" spans="18:35">
      <c r="R284" s="440">
        <v>43617</v>
      </c>
      <c r="S284" s="441">
        <f>G38</f>
        <v>176.77636123196373</v>
      </c>
    </row>
    <row r="285" spans="18:35">
      <c r="R285" s="440">
        <v>43647</v>
      </c>
      <c r="S285" s="441">
        <f>H38</f>
        <v>177.07098850068368</v>
      </c>
    </row>
    <row r="286" spans="18:35">
      <c r="R286" s="440">
        <v>43678</v>
      </c>
      <c r="S286" s="441">
        <f>I38</f>
        <v>177.36610681485149</v>
      </c>
    </row>
    <row r="287" spans="18:35">
      <c r="R287" s="440">
        <v>43709</v>
      </c>
      <c r="S287" s="441">
        <f>J38</f>
        <v>177.66171699287625</v>
      </c>
    </row>
    <row r="288" spans="18:35">
      <c r="R288" s="440">
        <v>43739</v>
      </c>
      <c r="S288" s="441">
        <f>K38</f>
        <v>177.95781985453104</v>
      </c>
    </row>
    <row r="289" spans="18:19">
      <c r="R289" s="440">
        <v>43770</v>
      </c>
      <c r="S289" s="441">
        <f>L38</f>
        <v>178.25441622095525</v>
      </c>
    </row>
    <row r="290" spans="18:19">
      <c r="R290" s="440">
        <v>43800</v>
      </c>
      <c r="S290" s="441">
        <f>M38</f>
        <v>178.55150691465684</v>
      </c>
    </row>
    <row r="291" spans="18:19">
      <c r="R291" s="445">
        <v>43831</v>
      </c>
      <c r="S291" s="446">
        <f>B39</f>
        <v>178.8490927595146</v>
      </c>
    </row>
    <row r="292" spans="18:19">
      <c r="R292" s="440">
        <v>43862</v>
      </c>
      <c r="S292" s="446">
        <f>C39</f>
        <v>179.14717458078047</v>
      </c>
    </row>
    <row r="293" spans="18:19">
      <c r="R293" s="440">
        <v>43891</v>
      </c>
      <c r="S293" s="446">
        <f>D39</f>
        <v>179.44575320508179</v>
      </c>
    </row>
    <row r="294" spans="18:19">
      <c r="R294" s="440">
        <v>43922</v>
      </c>
      <c r="S294" s="446">
        <f>E39</f>
        <v>179.7448294604236</v>
      </c>
    </row>
    <row r="295" spans="18:19">
      <c r="R295" s="440">
        <v>43952</v>
      </c>
      <c r="S295" s="446">
        <f>F39</f>
        <v>180.04440417619099</v>
      </c>
    </row>
    <row r="296" spans="18:19">
      <c r="R296" s="440">
        <v>43983</v>
      </c>
      <c r="S296" s="446">
        <f>G39</f>
        <v>180.34447818315132</v>
      </c>
    </row>
    <row r="297" spans="18:19">
      <c r="R297" s="440">
        <v>44013</v>
      </c>
      <c r="S297" s="446">
        <f>H39</f>
        <v>180.72019584603291</v>
      </c>
    </row>
    <row r="298" spans="18:19">
      <c r="R298" s="440">
        <v>44044</v>
      </c>
      <c r="S298" s="446">
        <f>I39</f>
        <v>181.0966962540455</v>
      </c>
    </row>
    <row r="299" spans="18:19">
      <c r="R299" s="440">
        <v>44075</v>
      </c>
      <c r="S299" s="446">
        <f>J39</f>
        <v>181.47398103790812</v>
      </c>
    </row>
    <row r="300" spans="18:19">
      <c r="R300" s="440">
        <v>44105</v>
      </c>
      <c r="S300" s="446">
        <f>K39</f>
        <v>181.8520518317371</v>
      </c>
    </row>
    <row r="301" spans="18:19">
      <c r="R301" s="440">
        <v>44136</v>
      </c>
      <c r="S301" s="446">
        <f>L39</f>
        <v>182.23091027305324</v>
      </c>
    </row>
    <row r="302" spans="18:19">
      <c r="R302" s="440">
        <v>44166</v>
      </c>
      <c r="S302" s="446">
        <f>M39</f>
        <v>182.61055800278879</v>
      </c>
    </row>
    <row r="303" spans="18:19">
      <c r="R303" s="445">
        <v>44197</v>
      </c>
      <c r="S303" s="446">
        <f>B40</f>
        <v>182.99099666529463</v>
      </c>
    </row>
    <row r="304" spans="18:19">
      <c r="R304" s="440">
        <v>44228</v>
      </c>
      <c r="S304" s="446">
        <f>C40</f>
        <v>183.37222790834736</v>
      </c>
    </row>
    <row r="305" spans="18:21">
      <c r="R305" s="440">
        <v>44256</v>
      </c>
      <c r="S305" s="446">
        <f>D40</f>
        <v>183.75425338315642</v>
      </c>
    </row>
    <row r="306" spans="18:21">
      <c r="R306" s="440">
        <v>44287</v>
      </c>
      <c r="S306" s="446">
        <f>E40</f>
        <v>184.13707474437135</v>
      </c>
    </row>
    <row r="307" spans="18:21">
      <c r="R307" s="440">
        <v>44317</v>
      </c>
      <c r="S307" s="446">
        <f>F40</f>
        <v>184.52069365008882</v>
      </c>
    </row>
    <row r="308" spans="18:21">
      <c r="R308" s="440">
        <v>44348</v>
      </c>
      <c r="S308" s="446">
        <f>G40</f>
        <v>184.90511176185984</v>
      </c>
    </row>
    <row r="309" spans="18:21">
      <c r="R309" s="440">
        <v>44378</v>
      </c>
      <c r="S309" s="446">
        <f>H40</f>
        <v>185.29033074469706</v>
      </c>
    </row>
    <row r="310" spans="18:21">
      <c r="R310" s="440">
        <v>44409</v>
      </c>
      <c r="S310" s="446">
        <f>I40</f>
        <v>185.67635226708185</v>
      </c>
    </row>
    <row r="311" spans="18:21">
      <c r="R311" s="440">
        <v>44440</v>
      </c>
      <c r="S311" s="446">
        <f>J40</f>
        <v>186.06317800097162</v>
      </c>
    </row>
    <row r="312" spans="18:21">
      <c r="R312" s="440">
        <v>44470</v>
      </c>
      <c r="S312" s="446">
        <f>K40</f>
        <v>186.450809621807</v>
      </c>
    </row>
    <row r="313" spans="18:21">
      <c r="R313" s="440">
        <v>44501</v>
      </c>
      <c r="S313" s="446">
        <f>L40</f>
        <v>186.8392488085191</v>
      </c>
    </row>
    <row r="314" spans="18:21">
      <c r="R314" s="440">
        <v>44531</v>
      </c>
      <c r="S314" s="446">
        <f>M40</f>
        <v>187.22849724353688</v>
      </c>
    </row>
    <row r="315" spans="18:21">
      <c r="R315" s="445">
        <v>44562</v>
      </c>
      <c r="S315" s="446">
        <f>B41</f>
        <v>187.61855661279426</v>
      </c>
    </row>
    <row r="316" spans="18:21">
      <c r="R316" s="440">
        <v>44593</v>
      </c>
      <c r="S316" s="446">
        <f>C41</f>
        <v>188.00942860573761</v>
      </c>
      <c r="T316" s="447"/>
      <c r="U316" s="447"/>
    </row>
    <row r="317" spans="18:21">
      <c r="R317" s="440">
        <v>44621</v>
      </c>
      <c r="S317" s="446">
        <f>D41</f>
        <v>188.40111491533293</v>
      </c>
    </row>
    <row r="318" spans="18:21">
      <c r="R318" s="440">
        <v>44652</v>
      </c>
      <c r="S318" s="446">
        <f>E41</f>
        <v>188.79361723807321</v>
      </c>
    </row>
    <row r="319" spans="18:21">
      <c r="R319" s="440">
        <v>44682</v>
      </c>
      <c r="S319" s="446">
        <f>F41</f>
        <v>189.18693727398588</v>
      </c>
    </row>
    <row r="320" spans="18:21">
      <c r="R320" s="440">
        <v>44713</v>
      </c>
      <c r="S320" s="446">
        <f>G41</f>
        <v>189.58107672664002</v>
      </c>
    </row>
    <row r="321" spans="18:26">
      <c r="R321" s="440">
        <v>44743</v>
      </c>
      <c r="S321" s="446">
        <f>H41</f>
        <v>189.97603730315387</v>
      </c>
    </row>
    <row r="322" spans="18:26">
      <c r="R322" s="440">
        <v>44774</v>
      </c>
      <c r="S322" s="446">
        <f>I41</f>
        <v>190.37182071420213</v>
      </c>
    </row>
    <row r="323" spans="18:26">
      <c r="R323" s="440">
        <v>44805</v>
      </c>
      <c r="S323" s="446">
        <f>J41</f>
        <v>190.7684286740234</v>
      </c>
    </row>
    <row r="324" spans="18:26">
      <c r="R324" s="440">
        <v>44835</v>
      </c>
      <c r="S324" s="446">
        <f>K41</f>
        <v>191.16586290042764</v>
      </c>
    </row>
    <row r="325" spans="18:26">
      <c r="R325" s="440">
        <v>44866</v>
      </c>
      <c r="S325" s="446">
        <f>L41</f>
        <v>191.56412511480355</v>
      </c>
    </row>
    <row r="326" spans="18:26">
      <c r="R326" s="440">
        <v>44896</v>
      </c>
      <c r="S326" s="446">
        <f>M41</f>
        <v>191.96321704212608</v>
      </c>
      <c r="T326" s="687"/>
      <c r="U326" s="377"/>
      <c r="V326" s="377"/>
      <c r="W326" s="377"/>
      <c r="X326" s="377"/>
      <c r="Y326" s="377"/>
      <c r="Z326" s="377"/>
    </row>
    <row r="327" spans="18:26">
      <c r="R327" s="445">
        <v>44927</v>
      </c>
      <c r="S327" s="446">
        <f>B42</f>
        <v>192.36314041096387</v>
      </c>
      <c r="T327" s="687"/>
      <c r="U327" s="377"/>
      <c r="V327" s="377"/>
      <c r="W327" s="377"/>
      <c r="X327" s="377"/>
      <c r="Y327" s="377"/>
      <c r="Z327" s="377"/>
    </row>
    <row r="328" spans="18:26">
      <c r="R328" s="440">
        <v>44958</v>
      </c>
      <c r="S328" s="446">
        <f>C42</f>
        <v>192.76389695348672</v>
      </c>
      <c r="T328" s="687"/>
      <c r="U328" s="377"/>
      <c r="V328" s="377"/>
      <c r="W328" s="377"/>
      <c r="X328" s="377"/>
      <c r="Y328" s="377"/>
      <c r="Z328" s="377"/>
    </row>
    <row r="329" spans="18:26">
      <c r="R329" s="440">
        <v>44986</v>
      </c>
      <c r="S329" s="446">
        <f>D42</f>
        <v>193.16548840547318</v>
      </c>
      <c r="T329" s="687"/>
      <c r="U329" s="377"/>
      <c r="V329" s="377"/>
      <c r="W329" s="377"/>
      <c r="X329" s="377"/>
      <c r="Y329" s="377"/>
      <c r="Z329" s="377"/>
    </row>
    <row r="330" spans="18:26">
      <c r="R330" s="440">
        <v>45017</v>
      </c>
      <c r="S330" s="446">
        <f>E42</f>
        <v>193.56791650631794</v>
      </c>
      <c r="T330" s="687"/>
      <c r="U330" s="377"/>
      <c r="V330" s="377"/>
      <c r="W330" s="377"/>
      <c r="X330" s="377"/>
      <c r="Y330" s="377"/>
      <c r="Z330" s="377"/>
    </row>
    <row r="331" spans="18:26">
      <c r="R331" s="440">
        <v>45047</v>
      </c>
      <c r="S331" s="446">
        <f>F42</f>
        <v>193.97118299903946</v>
      </c>
      <c r="T331" s="687"/>
      <c r="U331" s="377"/>
      <c r="V331" s="377"/>
      <c r="W331" s="377"/>
      <c r="X331" s="377"/>
      <c r="Y331" s="377"/>
      <c r="Z331" s="377"/>
    </row>
    <row r="332" spans="18:26">
      <c r="R332" s="440">
        <v>45078</v>
      </c>
      <c r="S332" s="446">
        <f>G42</f>
        <v>194.37528963028748</v>
      </c>
      <c r="T332" s="687"/>
      <c r="U332" s="377"/>
      <c r="V332" s="377"/>
      <c r="W332" s="377"/>
      <c r="X332" s="377"/>
      <c r="Y332" s="377"/>
      <c r="Z332" s="377"/>
    </row>
    <row r="333" spans="18:26">
      <c r="R333" s="440">
        <v>45108</v>
      </c>
      <c r="S333" s="446">
        <f>H42</f>
        <v>194.78023815035061</v>
      </c>
      <c r="T333" s="687"/>
      <c r="U333" s="377"/>
      <c r="V333" s="377"/>
      <c r="W333" s="377"/>
      <c r="X333" s="377"/>
      <c r="Y333" s="377"/>
      <c r="Z333" s="377"/>
    </row>
    <row r="334" spans="18:26">
      <c r="R334" s="440">
        <v>45139</v>
      </c>
      <c r="S334" s="446">
        <f>I42</f>
        <v>195.18603031316385</v>
      </c>
      <c r="T334" s="687"/>
      <c r="U334" s="377"/>
      <c r="V334" s="377"/>
      <c r="W334" s="377"/>
      <c r="X334" s="377"/>
      <c r="Y334" s="377"/>
      <c r="Z334" s="377"/>
    </row>
    <row r="335" spans="18:26">
      <c r="R335" s="440">
        <v>45170</v>
      </c>
      <c r="S335" s="446">
        <f>J42</f>
        <v>195.59266787631631</v>
      </c>
      <c r="T335" s="687"/>
      <c r="U335" s="377"/>
      <c r="V335" s="377"/>
      <c r="W335" s="377"/>
      <c r="X335" s="377"/>
      <c r="Y335" s="377"/>
      <c r="Z335" s="377"/>
    </row>
    <row r="336" spans="18:26">
      <c r="R336" s="440">
        <v>45200</v>
      </c>
      <c r="S336" s="446">
        <f>K42</f>
        <v>196.00015260105866</v>
      </c>
      <c r="T336" s="687"/>
      <c r="U336" s="377"/>
      <c r="V336" s="377"/>
      <c r="W336" s="377"/>
      <c r="X336" s="377"/>
      <c r="Y336" s="377"/>
      <c r="Z336" s="377"/>
    </row>
    <row r="337" spans="18:26">
      <c r="R337" s="440">
        <v>45231</v>
      </c>
      <c r="S337" s="446">
        <f>L42</f>
        <v>196.40848625231089</v>
      </c>
      <c r="T337" s="687"/>
      <c r="U337" s="377"/>
      <c r="V337" s="377"/>
      <c r="W337" s="377"/>
      <c r="X337" s="377"/>
      <c r="Y337" s="377"/>
      <c r="Z337" s="377"/>
    </row>
    <row r="338" spans="18:26">
      <c r="R338" s="440">
        <v>45261</v>
      </c>
      <c r="S338" s="446">
        <f>M42</f>
        <v>196.81767059866991</v>
      </c>
      <c r="T338" s="687"/>
      <c r="U338" s="377"/>
      <c r="V338" s="377"/>
      <c r="W338" s="377"/>
      <c r="X338" s="377"/>
      <c r="Y338" s="377"/>
      <c r="Z338" s="377"/>
    </row>
    <row r="339" spans="18:26">
      <c r="R339" s="445">
        <v>45292</v>
      </c>
      <c r="S339" s="446">
        <f>B43</f>
        <v>197.22770741241715</v>
      </c>
      <c r="T339" s="687"/>
      <c r="U339" s="377"/>
      <c r="V339" s="377"/>
      <c r="W339" s="377"/>
      <c r="X339" s="377"/>
      <c r="Y339" s="377"/>
      <c r="Z339" s="377"/>
    </row>
    <row r="340" spans="18:26">
      <c r="R340" s="440">
        <v>45323</v>
      </c>
      <c r="S340" s="446">
        <f>C43</f>
        <v>197.63859846952636</v>
      </c>
      <c r="T340" s="687"/>
      <c r="U340" s="377"/>
      <c r="V340" s="377"/>
      <c r="W340" s="377"/>
      <c r="X340" s="377"/>
      <c r="Y340" s="377"/>
      <c r="Z340" s="377"/>
    </row>
    <row r="341" spans="18:26">
      <c r="R341" s="440">
        <v>45352</v>
      </c>
      <c r="S341" s="446">
        <f>D43</f>
        <v>198.05034554967122</v>
      </c>
      <c r="T341" s="687"/>
      <c r="U341" s="377"/>
      <c r="V341" s="377"/>
      <c r="W341" s="377"/>
      <c r="X341" s="377"/>
      <c r="Y341" s="377"/>
      <c r="Z341" s="377"/>
    </row>
    <row r="342" spans="18:26">
      <c r="R342" s="440">
        <v>45383</v>
      </c>
      <c r="S342" s="446">
        <f>E43</f>
        <v>198.46295043623306</v>
      </c>
    </row>
    <row r="343" spans="18:26">
      <c r="R343" s="440">
        <v>45413</v>
      </c>
      <c r="S343" s="446">
        <f>F43</f>
        <v>198.87641491630856</v>
      </c>
    </row>
    <row r="344" spans="18:26" ht="13.5" thickBot="1">
      <c r="R344" s="440">
        <v>45444</v>
      </c>
      <c r="S344" s="446">
        <f>G43</f>
        <v>199.29074078071756</v>
      </c>
    </row>
    <row r="345" spans="18:26" ht="13.5" thickBot="1">
      <c r="R345" s="440">
        <v>45474</v>
      </c>
      <c r="S345" s="446">
        <f t="shared" ref="S345:S408" si="8">S344*($U$345/1200)+S344</f>
        <v>199.62289201535208</v>
      </c>
      <c r="U345" s="642">
        <v>2</v>
      </c>
      <c r="V345" s="643" t="s">
        <v>570</v>
      </c>
      <c r="W345" s="644"/>
      <c r="X345" s="644"/>
      <c r="Y345" s="644"/>
      <c r="Z345" s="645"/>
    </row>
    <row r="346" spans="18:26">
      <c r="R346" s="440">
        <v>45505</v>
      </c>
      <c r="S346" s="446">
        <f t="shared" si="8"/>
        <v>199.95559683537766</v>
      </c>
    </row>
    <row r="347" spans="18:26">
      <c r="R347" s="440">
        <v>45536</v>
      </c>
      <c r="S347" s="446">
        <f t="shared" si="8"/>
        <v>200.28885616343663</v>
      </c>
    </row>
    <row r="348" spans="18:26">
      <c r="R348" s="440">
        <v>45566</v>
      </c>
      <c r="S348" s="446">
        <f t="shared" si="8"/>
        <v>200.62267092370902</v>
      </c>
    </row>
    <row r="349" spans="18:26">
      <c r="R349" s="440">
        <v>45597</v>
      </c>
      <c r="S349" s="446">
        <f t="shared" si="8"/>
        <v>200.9570420419152</v>
      </c>
    </row>
    <row r="350" spans="18:26">
      <c r="R350" s="440">
        <v>45627</v>
      </c>
      <c r="S350" s="446">
        <f t="shared" si="8"/>
        <v>201.29197044531838</v>
      </c>
      <c r="T350" s="381"/>
      <c r="U350" s="381"/>
      <c r="V350" s="381"/>
      <c r="W350" s="381"/>
      <c r="X350" s="381"/>
      <c r="Y350" s="381"/>
      <c r="Z350" s="381"/>
    </row>
    <row r="351" spans="18:26">
      <c r="R351" s="445">
        <v>45658</v>
      </c>
      <c r="S351" s="446">
        <f t="shared" si="8"/>
        <v>201.62745706272725</v>
      </c>
    </row>
    <row r="352" spans="18:26">
      <c r="R352" s="440">
        <v>45689</v>
      </c>
      <c r="S352" s="446">
        <f t="shared" si="8"/>
        <v>201.96350282449845</v>
      </c>
    </row>
    <row r="353" spans="18:26">
      <c r="R353" s="440">
        <v>45717</v>
      </c>
      <c r="S353" s="446">
        <f t="shared" si="8"/>
        <v>202.30010866253929</v>
      </c>
    </row>
    <row r="354" spans="18:26">
      <c r="R354" s="440">
        <v>45748</v>
      </c>
      <c r="S354" s="446">
        <f t="shared" si="8"/>
        <v>202.63727551031019</v>
      </c>
    </row>
    <row r="355" spans="18:26">
      <c r="R355" s="440">
        <v>45778</v>
      </c>
      <c r="S355" s="446">
        <f t="shared" si="8"/>
        <v>202.97500430282739</v>
      </c>
    </row>
    <row r="356" spans="18:26">
      <c r="R356" s="440">
        <v>45809</v>
      </c>
      <c r="S356" s="446">
        <f t="shared" si="8"/>
        <v>203.31329597666544</v>
      </c>
    </row>
    <row r="357" spans="18:26">
      <c r="R357" s="440">
        <v>45839</v>
      </c>
      <c r="S357" s="446">
        <f t="shared" si="8"/>
        <v>203.65215146995988</v>
      </c>
    </row>
    <row r="358" spans="18:26">
      <c r="R358" s="440">
        <v>45870</v>
      </c>
      <c r="S358" s="446">
        <f t="shared" si="8"/>
        <v>203.99157172240982</v>
      </c>
    </row>
    <row r="359" spans="18:26">
      <c r="R359" s="440">
        <v>45901</v>
      </c>
      <c r="S359" s="446">
        <f t="shared" si="8"/>
        <v>204.33155767528049</v>
      </c>
    </row>
    <row r="360" spans="18:26">
      <c r="R360" s="440">
        <v>45931</v>
      </c>
      <c r="S360" s="446">
        <f t="shared" si="8"/>
        <v>204.67211027140596</v>
      </c>
    </row>
    <row r="361" spans="18:26">
      <c r="R361" s="440">
        <v>45962</v>
      </c>
      <c r="S361" s="446">
        <f t="shared" si="8"/>
        <v>205.01323045519163</v>
      </c>
    </row>
    <row r="362" spans="18:26">
      <c r="R362" s="440">
        <v>45992</v>
      </c>
      <c r="S362" s="446">
        <f t="shared" si="8"/>
        <v>205.35491917261695</v>
      </c>
      <c r="T362" s="381"/>
      <c r="U362" s="381"/>
      <c r="V362" s="381"/>
      <c r="W362" s="381"/>
      <c r="X362" s="381"/>
      <c r="Y362" s="381"/>
      <c r="Z362" s="381"/>
    </row>
    <row r="363" spans="18:26">
      <c r="R363" s="445">
        <v>46023</v>
      </c>
      <c r="S363" s="446">
        <f t="shared" si="8"/>
        <v>205.69717737123798</v>
      </c>
    </row>
    <row r="364" spans="18:26">
      <c r="R364" s="440">
        <v>46054</v>
      </c>
      <c r="S364" s="446">
        <f t="shared" si="8"/>
        <v>206.04000600019006</v>
      </c>
    </row>
    <row r="365" spans="18:26">
      <c r="R365" s="440">
        <v>46082</v>
      </c>
      <c r="S365" s="446">
        <f t="shared" si="8"/>
        <v>206.38340601019038</v>
      </c>
    </row>
    <row r="366" spans="18:26">
      <c r="R366" s="440">
        <v>46113</v>
      </c>
      <c r="S366" s="446">
        <f t="shared" si="8"/>
        <v>206.7273783535407</v>
      </c>
    </row>
    <row r="367" spans="18:26">
      <c r="R367" s="440">
        <v>46143</v>
      </c>
      <c r="S367" s="446">
        <f t="shared" si="8"/>
        <v>207.07192398412994</v>
      </c>
    </row>
    <row r="368" spans="18:26">
      <c r="R368" s="440">
        <v>46174</v>
      </c>
      <c r="S368" s="446">
        <f t="shared" si="8"/>
        <v>207.41704385743682</v>
      </c>
    </row>
    <row r="369" spans="18:26">
      <c r="R369" s="440">
        <v>46204</v>
      </c>
      <c r="S369" s="446">
        <f t="shared" si="8"/>
        <v>207.76273893053255</v>
      </c>
    </row>
    <row r="370" spans="18:26">
      <c r="R370" s="440">
        <v>46235</v>
      </c>
      <c r="S370" s="446">
        <f t="shared" si="8"/>
        <v>208.10901016208345</v>
      </c>
    </row>
    <row r="371" spans="18:26">
      <c r="R371" s="440">
        <v>46266</v>
      </c>
      <c r="S371" s="446">
        <f t="shared" si="8"/>
        <v>208.45585851235359</v>
      </c>
    </row>
    <row r="372" spans="18:26">
      <c r="R372" s="440">
        <v>46296</v>
      </c>
      <c r="S372" s="446">
        <f t="shared" si="8"/>
        <v>208.8032849432075</v>
      </c>
    </row>
    <row r="373" spans="18:26">
      <c r="R373" s="440">
        <v>46327</v>
      </c>
      <c r="S373" s="446">
        <f t="shared" si="8"/>
        <v>209.15129041811284</v>
      </c>
    </row>
    <row r="374" spans="18:26">
      <c r="R374" s="440">
        <v>46357</v>
      </c>
      <c r="S374" s="446">
        <f t="shared" si="8"/>
        <v>209.49987590214303</v>
      </c>
      <c r="T374" s="381"/>
      <c r="U374" s="381"/>
      <c r="V374" s="381"/>
      <c r="W374" s="381"/>
      <c r="X374" s="381"/>
      <c r="Y374" s="381"/>
      <c r="Z374" s="381"/>
    </row>
    <row r="375" spans="18:26">
      <c r="R375" s="445">
        <v>46388</v>
      </c>
      <c r="S375" s="446">
        <f t="shared" si="8"/>
        <v>209.84904236197994</v>
      </c>
    </row>
    <row r="376" spans="18:26">
      <c r="R376" s="440">
        <v>46419</v>
      </c>
      <c r="S376" s="446">
        <f t="shared" si="8"/>
        <v>210.19879076591658</v>
      </c>
    </row>
    <row r="377" spans="18:26">
      <c r="R377" s="440">
        <v>46447</v>
      </c>
      <c r="S377" s="446">
        <f t="shared" si="8"/>
        <v>210.54912208385977</v>
      </c>
    </row>
    <row r="378" spans="18:26">
      <c r="R378" s="440">
        <v>46478</v>
      </c>
      <c r="S378" s="446">
        <f t="shared" si="8"/>
        <v>210.90003728733288</v>
      </c>
    </row>
    <row r="379" spans="18:26">
      <c r="R379" s="440">
        <v>46508</v>
      </c>
      <c r="S379" s="446">
        <f t="shared" si="8"/>
        <v>211.25153734947844</v>
      </c>
    </row>
    <row r="380" spans="18:26">
      <c r="R380" s="440">
        <v>46539</v>
      </c>
      <c r="S380" s="446">
        <f t="shared" si="8"/>
        <v>211.6036232450609</v>
      </c>
    </row>
    <row r="381" spans="18:26">
      <c r="R381" s="440">
        <v>46569</v>
      </c>
      <c r="S381" s="446">
        <f t="shared" si="8"/>
        <v>211.95629595046933</v>
      </c>
    </row>
    <row r="382" spans="18:26">
      <c r="R382" s="440">
        <v>46600</v>
      </c>
      <c r="S382" s="446">
        <f t="shared" si="8"/>
        <v>212.30955644372011</v>
      </c>
    </row>
    <row r="383" spans="18:26">
      <c r="R383" s="440">
        <v>46631</v>
      </c>
      <c r="S383" s="446">
        <f t="shared" si="8"/>
        <v>212.66340570445965</v>
      </c>
    </row>
    <row r="384" spans="18:26">
      <c r="R384" s="440">
        <v>46661</v>
      </c>
      <c r="S384" s="446">
        <f t="shared" si="8"/>
        <v>213.01784471396709</v>
      </c>
    </row>
    <row r="385" spans="18:26">
      <c r="R385" s="440">
        <v>46692</v>
      </c>
      <c r="S385" s="446">
        <f t="shared" si="8"/>
        <v>213.37287445515705</v>
      </c>
    </row>
    <row r="386" spans="18:26">
      <c r="R386" s="440">
        <v>46722</v>
      </c>
      <c r="S386" s="446">
        <f t="shared" si="8"/>
        <v>213.7284959125823</v>
      </c>
      <c r="T386" s="381"/>
      <c r="U386" s="381"/>
      <c r="V386" s="381"/>
      <c r="W386" s="381"/>
      <c r="X386" s="381"/>
      <c r="Y386" s="381"/>
      <c r="Z386" s="381"/>
    </row>
    <row r="387" spans="18:26">
      <c r="R387" s="445">
        <v>46753</v>
      </c>
      <c r="S387" s="446">
        <f t="shared" si="8"/>
        <v>214.08471007243662</v>
      </c>
    </row>
    <row r="388" spans="18:26">
      <c r="R388" s="440">
        <v>46784</v>
      </c>
      <c r="S388" s="446">
        <f t="shared" si="8"/>
        <v>214.44151792255735</v>
      </c>
    </row>
    <row r="389" spans="18:26">
      <c r="R389" s="440">
        <v>46813</v>
      </c>
      <c r="S389" s="446">
        <f t="shared" si="8"/>
        <v>214.79892045242829</v>
      </c>
    </row>
    <row r="390" spans="18:26">
      <c r="R390" s="440">
        <v>46844</v>
      </c>
      <c r="S390" s="446">
        <f t="shared" si="8"/>
        <v>215.15691865318234</v>
      </c>
    </row>
    <row r="391" spans="18:26">
      <c r="R391" s="440">
        <v>46874</v>
      </c>
      <c r="S391" s="446">
        <f t="shared" si="8"/>
        <v>215.51551351760432</v>
      </c>
    </row>
    <row r="392" spans="18:26">
      <c r="R392" s="440">
        <v>46905</v>
      </c>
      <c r="S392" s="446">
        <f t="shared" si="8"/>
        <v>215.87470604013365</v>
      </c>
    </row>
    <row r="393" spans="18:26">
      <c r="R393" s="440">
        <v>46935</v>
      </c>
      <c r="S393" s="446">
        <f t="shared" si="8"/>
        <v>216.2344972168672</v>
      </c>
    </row>
    <row r="394" spans="18:26">
      <c r="R394" s="440">
        <v>46966</v>
      </c>
      <c r="S394" s="446">
        <f t="shared" si="8"/>
        <v>216.59488804556199</v>
      </c>
    </row>
    <row r="395" spans="18:26">
      <c r="R395" s="440">
        <v>46997</v>
      </c>
      <c r="S395" s="446">
        <f t="shared" si="8"/>
        <v>216.95587952563793</v>
      </c>
    </row>
    <row r="396" spans="18:26">
      <c r="R396" s="440">
        <v>47027</v>
      </c>
      <c r="S396" s="446">
        <f t="shared" si="8"/>
        <v>217.31747265818066</v>
      </c>
    </row>
    <row r="397" spans="18:26">
      <c r="R397" s="440">
        <v>47058</v>
      </c>
      <c r="S397" s="446">
        <f t="shared" si="8"/>
        <v>217.67966844594429</v>
      </c>
    </row>
    <row r="398" spans="18:26">
      <c r="R398" s="440">
        <v>47088</v>
      </c>
      <c r="S398" s="446">
        <f t="shared" si="8"/>
        <v>218.0424678933542</v>
      </c>
      <c r="T398" s="381"/>
      <c r="U398" s="381"/>
      <c r="V398" s="381"/>
      <c r="W398" s="381"/>
      <c r="X398" s="381"/>
      <c r="Y398" s="381"/>
      <c r="Z398" s="381"/>
    </row>
    <row r="399" spans="18:26">
      <c r="R399" s="445">
        <v>47119</v>
      </c>
      <c r="S399" s="446">
        <f t="shared" si="8"/>
        <v>218.40587200650978</v>
      </c>
    </row>
    <row r="400" spans="18:26">
      <c r="R400" s="440">
        <v>47150</v>
      </c>
      <c r="S400" s="446">
        <f t="shared" si="8"/>
        <v>218.7698817931873</v>
      </c>
    </row>
    <row r="401" spans="18:26">
      <c r="R401" s="440">
        <v>47178</v>
      </c>
      <c r="S401" s="446">
        <f t="shared" si="8"/>
        <v>219.13449826284261</v>
      </c>
    </row>
    <row r="402" spans="18:26">
      <c r="R402" s="440">
        <v>47209</v>
      </c>
      <c r="S402" s="446">
        <f t="shared" si="8"/>
        <v>219.49972242661403</v>
      </c>
    </row>
    <row r="403" spans="18:26">
      <c r="R403" s="440">
        <v>47239</v>
      </c>
      <c r="S403" s="446">
        <f t="shared" si="8"/>
        <v>219.86555529732505</v>
      </c>
    </row>
    <row r="404" spans="18:26">
      <c r="R404" s="440">
        <v>47270</v>
      </c>
      <c r="S404" s="446">
        <f t="shared" si="8"/>
        <v>220.23199788948725</v>
      </c>
    </row>
    <row r="405" spans="18:26">
      <c r="R405" s="440">
        <v>47300</v>
      </c>
      <c r="S405" s="446">
        <f t="shared" si="8"/>
        <v>220.59905121930305</v>
      </c>
    </row>
    <row r="406" spans="18:26">
      <c r="R406" s="440">
        <v>47331</v>
      </c>
      <c r="S406" s="446">
        <f t="shared" si="8"/>
        <v>220.96671630466855</v>
      </c>
    </row>
    <row r="407" spans="18:26">
      <c r="R407" s="440">
        <v>47362</v>
      </c>
      <c r="S407" s="446">
        <f t="shared" si="8"/>
        <v>221.33499416517634</v>
      </c>
    </row>
    <row r="408" spans="18:26">
      <c r="R408" s="440">
        <v>47392</v>
      </c>
      <c r="S408" s="446">
        <f t="shared" si="8"/>
        <v>221.70388582211831</v>
      </c>
    </row>
    <row r="409" spans="18:26">
      <c r="R409" s="440">
        <v>47423</v>
      </c>
      <c r="S409" s="446">
        <f t="shared" ref="S409:S472" si="9">S408*($U$345/1200)+S408</f>
        <v>222.0733922984885</v>
      </c>
    </row>
    <row r="410" spans="18:26">
      <c r="R410" s="440">
        <v>47453</v>
      </c>
      <c r="S410" s="446">
        <f t="shared" si="9"/>
        <v>222.44351461898597</v>
      </c>
      <c r="T410" s="381"/>
      <c r="U410" s="381"/>
      <c r="V410" s="381"/>
      <c r="W410" s="381"/>
      <c r="X410" s="381"/>
      <c r="Y410" s="381"/>
      <c r="Z410" s="381"/>
    </row>
    <row r="411" spans="18:26">
      <c r="R411" s="445">
        <v>47484</v>
      </c>
      <c r="S411" s="446">
        <f t="shared" si="9"/>
        <v>222.81425381001762</v>
      </c>
    </row>
    <row r="412" spans="18:26">
      <c r="R412" s="440">
        <v>47515</v>
      </c>
      <c r="S412" s="446">
        <f t="shared" si="9"/>
        <v>223.18561089970098</v>
      </c>
    </row>
    <row r="413" spans="18:26">
      <c r="R413" s="440">
        <v>47543</v>
      </c>
      <c r="S413" s="446">
        <f t="shared" si="9"/>
        <v>223.55758691786716</v>
      </c>
    </row>
    <row r="414" spans="18:26">
      <c r="R414" s="440">
        <v>47574</v>
      </c>
      <c r="S414" s="446">
        <f t="shared" si="9"/>
        <v>223.9301828960636</v>
      </c>
    </row>
    <row r="415" spans="18:26">
      <c r="R415" s="440">
        <v>47604</v>
      </c>
      <c r="S415" s="446">
        <f t="shared" si="9"/>
        <v>224.30339986755703</v>
      </c>
    </row>
    <row r="416" spans="18:26">
      <c r="R416" s="440">
        <v>47635</v>
      </c>
      <c r="S416" s="446">
        <f t="shared" si="9"/>
        <v>224.67723886733629</v>
      </c>
    </row>
    <row r="417" spans="18:26">
      <c r="R417" s="440">
        <v>47665</v>
      </c>
      <c r="S417" s="446">
        <f t="shared" si="9"/>
        <v>225.05170093211518</v>
      </c>
    </row>
    <row r="418" spans="18:26">
      <c r="R418" s="440">
        <v>47696</v>
      </c>
      <c r="S418" s="446">
        <f t="shared" si="9"/>
        <v>225.42678710033536</v>
      </c>
    </row>
    <row r="419" spans="18:26">
      <c r="R419" s="440">
        <v>47727</v>
      </c>
      <c r="S419" s="446">
        <f t="shared" si="9"/>
        <v>225.80249841216926</v>
      </c>
    </row>
    <row r="420" spans="18:26">
      <c r="R420" s="440">
        <v>47757</v>
      </c>
      <c r="S420" s="446">
        <f t="shared" si="9"/>
        <v>226.17883590952286</v>
      </c>
    </row>
    <row r="421" spans="18:26">
      <c r="R421" s="440">
        <v>47788</v>
      </c>
      <c r="S421" s="446">
        <f t="shared" si="9"/>
        <v>226.55580063603873</v>
      </c>
    </row>
    <row r="422" spans="18:26">
      <c r="R422" s="440">
        <v>47818</v>
      </c>
      <c r="S422" s="446">
        <f t="shared" si="9"/>
        <v>226.93339363709879</v>
      </c>
      <c r="T422" s="381"/>
      <c r="U422" s="381"/>
      <c r="V422" s="381"/>
      <c r="W422" s="381"/>
      <c r="X422" s="381"/>
      <c r="Y422" s="381"/>
      <c r="Z422" s="381"/>
    </row>
    <row r="423" spans="18:26">
      <c r="R423" s="445">
        <v>47849</v>
      </c>
      <c r="S423" s="446">
        <f t="shared" si="9"/>
        <v>227.31161595982729</v>
      </c>
    </row>
    <row r="424" spans="18:26">
      <c r="R424" s="440">
        <v>47880</v>
      </c>
      <c r="S424" s="446">
        <f t="shared" si="9"/>
        <v>227.69046865309366</v>
      </c>
    </row>
    <row r="425" spans="18:26">
      <c r="R425" s="440">
        <v>47908</v>
      </c>
      <c r="S425" s="446">
        <f t="shared" si="9"/>
        <v>228.06995276751547</v>
      </c>
    </row>
    <row r="426" spans="18:26">
      <c r="R426" s="440">
        <v>47939</v>
      </c>
      <c r="S426" s="446">
        <f t="shared" si="9"/>
        <v>228.45006935546132</v>
      </c>
    </row>
    <row r="427" spans="18:26">
      <c r="R427" s="440">
        <v>47969</v>
      </c>
      <c r="S427" s="446">
        <f t="shared" si="9"/>
        <v>228.83081947105376</v>
      </c>
    </row>
    <row r="428" spans="18:26">
      <c r="R428" s="440">
        <v>48000</v>
      </c>
      <c r="S428" s="446">
        <f t="shared" si="9"/>
        <v>229.21220417017219</v>
      </c>
    </row>
    <row r="429" spans="18:26">
      <c r="R429" s="440">
        <v>48030</v>
      </c>
      <c r="S429" s="446">
        <f t="shared" si="9"/>
        <v>229.5942245104558</v>
      </c>
    </row>
    <row r="430" spans="18:26">
      <c r="R430" s="440">
        <v>48061</v>
      </c>
      <c r="S430" s="446">
        <f t="shared" si="9"/>
        <v>229.97688155130658</v>
      </c>
    </row>
    <row r="431" spans="18:26">
      <c r="R431" s="440">
        <v>48092</v>
      </c>
      <c r="S431" s="446">
        <f t="shared" si="9"/>
        <v>230.36017635389209</v>
      </c>
    </row>
    <row r="432" spans="18:26">
      <c r="R432" s="440">
        <v>48122</v>
      </c>
      <c r="S432" s="446">
        <f t="shared" si="9"/>
        <v>230.74410998114857</v>
      </c>
    </row>
    <row r="433" spans="18:26">
      <c r="R433" s="440">
        <v>48153</v>
      </c>
      <c r="S433" s="446">
        <f t="shared" si="9"/>
        <v>231.12868349778381</v>
      </c>
    </row>
    <row r="434" spans="18:26">
      <c r="R434" s="440">
        <v>48183</v>
      </c>
      <c r="S434" s="446">
        <f t="shared" si="9"/>
        <v>231.51389797028011</v>
      </c>
      <c r="T434" s="381"/>
      <c r="U434" s="381"/>
      <c r="V434" s="381"/>
      <c r="W434" s="381"/>
      <c r="X434" s="381"/>
      <c r="Y434" s="381"/>
      <c r="Z434" s="381"/>
    </row>
    <row r="435" spans="18:26">
      <c r="R435" s="445">
        <v>48214</v>
      </c>
      <c r="S435" s="446">
        <f t="shared" si="9"/>
        <v>231.89975446689724</v>
      </c>
    </row>
    <row r="436" spans="18:26">
      <c r="R436" s="440">
        <v>48245</v>
      </c>
      <c r="S436" s="446">
        <f t="shared" si="9"/>
        <v>232.28625405767539</v>
      </c>
    </row>
    <row r="437" spans="18:26">
      <c r="R437" s="440">
        <v>48274</v>
      </c>
      <c r="S437" s="446">
        <f t="shared" si="9"/>
        <v>232.67339781443818</v>
      </c>
    </row>
    <row r="438" spans="18:26">
      <c r="R438" s="440">
        <v>48305</v>
      </c>
      <c r="S438" s="446">
        <f t="shared" si="9"/>
        <v>233.06118681079556</v>
      </c>
    </row>
    <row r="439" spans="18:26">
      <c r="R439" s="440">
        <v>48335</v>
      </c>
      <c r="S439" s="446">
        <f t="shared" si="9"/>
        <v>233.44962212214688</v>
      </c>
    </row>
    <row r="440" spans="18:26">
      <c r="R440" s="440">
        <v>48366</v>
      </c>
      <c r="S440" s="446">
        <f t="shared" si="9"/>
        <v>233.83870482568378</v>
      </c>
    </row>
    <row r="441" spans="18:26">
      <c r="R441" s="440">
        <v>48396</v>
      </c>
      <c r="S441" s="446">
        <f t="shared" si="9"/>
        <v>234.22843600039326</v>
      </c>
    </row>
    <row r="442" spans="18:26">
      <c r="R442" s="440">
        <v>48427</v>
      </c>
      <c r="S442" s="446">
        <f t="shared" si="9"/>
        <v>234.61881672706059</v>
      </c>
    </row>
    <row r="443" spans="18:26">
      <c r="R443" s="440">
        <v>48458</v>
      </c>
      <c r="S443" s="446">
        <f t="shared" si="9"/>
        <v>235.00984808827235</v>
      </c>
    </row>
    <row r="444" spans="18:26">
      <c r="R444" s="440">
        <v>48488</v>
      </c>
      <c r="S444" s="446">
        <f t="shared" si="9"/>
        <v>235.40153116841947</v>
      </c>
    </row>
    <row r="445" spans="18:26">
      <c r="R445" s="440">
        <v>48519</v>
      </c>
      <c r="S445" s="446">
        <f t="shared" si="9"/>
        <v>235.79386705370015</v>
      </c>
    </row>
    <row r="446" spans="18:26">
      <c r="R446" s="440">
        <v>48549</v>
      </c>
      <c r="S446" s="446">
        <f t="shared" si="9"/>
        <v>236.186856832123</v>
      </c>
      <c r="T446" s="381"/>
      <c r="U446" s="381"/>
      <c r="V446" s="381"/>
      <c r="W446" s="381"/>
      <c r="X446" s="381"/>
      <c r="Y446" s="381"/>
      <c r="Z446" s="381"/>
    </row>
    <row r="447" spans="18:26">
      <c r="R447" s="445">
        <v>48580</v>
      </c>
      <c r="S447" s="446">
        <f t="shared" si="9"/>
        <v>236.58050159350987</v>
      </c>
    </row>
    <row r="448" spans="18:26">
      <c r="R448" s="440">
        <v>48611</v>
      </c>
      <c r="S448" s="446">
        <f t="shared" si="9"/>
        <v>236.97480242949905</v>
      </c>
    </row>
    <row r="449" spans="18:26">
      <c r="R449" s="440">
        <v>48639</v>
      </c>
      <c r="S449" s="446">
        <f t="shared" si="9"/>
        <v>237.36976043354821</v>
      </c>
    </row>
    <row r="450" spans="18:26">
      <c r="R450" s="440">
        <v>48670</v>
      </c>
      <c r="S450" s="446">
        <f t="shared" si="9"/>
        <v>237.76537670093745</v>
      </c>
    </row>
    <row r="451" spans="18:26">
      <c r="R451" s="440">
        <v>48700</v>
      </c>
      <c r="S451" s="446">
        <f t="shared" si="9"/>
        <v>238.16165232877233</v>
      </c>
    </row>
    <row r="452" spans="18:26">
      <c r="R452" s="440">
        <v>48731</v>
      </c>
      <c r="S452" s="446">
        <f t="shared" si="9"/>
        <v>238.55858841598695</v>
      </c>
    </row>
    <row r="453" spans="18:26">
      <c r="R453" s="440">
        <v>48761</v>
      </c>
      <c r="S453" s="446">
        <f t="shared" si="9"/>
        <v>238.95618606334693</v>
      </c>
    </row>
    <row r="454" spans="18:26">
      <c r="R454" s="440">
        <v>48792</v>
      </c>
      <c r="S454" s="446">
        <f t="shared" si="9"/>
        <v>239.3544463734525</v>
      </c>
    </row>
    <row r="455" spans="18:26">
      <c r="R455" s="440">
        <v>48823</v>
      </c>
      <c r="S455" s="446">
        <f t="shared" si="9"/>
        <v>239.75337045074158</v>
      </c>
    </row>
    <row r="456" spans="18:26">
      <c r="R456" s="440">
        <v>48853</v>
      </c>
      <c r="S456" s="446">
        <f t="shared" si="9"/>
        <v>240.15295940149281</v>
      </c>
    </row>
    <row r="457" spans="18:26">
      <c r="R457" s="440">
        <v>48884</v>
      </c>
      <c r="S457" s="446">
        <f t="shared" si="9"/>
        <v>240.55321433382863</v>
      </c>
    </row>
    <row r="458" spans="18:26">
      <c r="R458" s="440">
        <v>48914</v>
      </c>
      <c r="S458" s="446">
        <f t="shared" si="9"/>
        <v>240.95413635771834</v>
      </c>
      <c r="T458" s="381"/>
      <c r="U458" s="381"/>
      <c r="V458" s="381"/>
      <c r="W458" s="381"/>
      <c r="X458" s="381"/>
      <c r="Y458" s="381"/>
      <c r="Z458" s="381"/>
    </row>
    <row r="459" spans="18:26">
      <c r="R459" s="445">
        <v>48945</v>
      </c>
      <c r="S459" s="446">
        <f t="shared" si="9"/>
        <v>241.3557265849812</v>
      </c>
    </row>
    <row r="460" spans="18:26">
      <c r="R460" s="440">
        <v>48976</v>
      </c>
      <c r="S460" s="446">
        <f t="shared" si="9"/>
        <v>241.75798612928949</v>
      </c>
    </row>
    <row r="461" spans="18:26">
      <c r="R461" s="440">
        <v>49004</v>
      </c>
      <c r="S461" s="446">
        <f t="shared" si="9"/>
        <v>242.16091610617164</v>
      </c>
    </row>
    <row r="462" spans="18:26">
      <c r="R462" s="440">
        <v>49035</v>
      </c>
      <c r="S462" s="446">
        <f t="shared" si="9"/>
        <v>242.56451763301527</v>
      </c>
    </row>
    <row r="463" spans="18:26">
      <c r="R463" s="440">
        <v>49065</v>
      </c>
      <c r="S463" s="446">
        <f t="shared" si="9"/>
        <v>242.96879182907028</v>
      </c>
    </row>
    <row r="464" spans="18:26">
      <c r="R464" s="440">
        <v>49096</v>
      </c>
      <c r="S464" s="446">
        <f t="shared" si="9"/>
        <v>243.37373981545207</v>
      </c>
    </row>
    <row r="465" spans="18:26">
      <c r="R465" s="440">
        <v>49126</v>
      </c>
      <c r="S465" s="446">
        <f t="shared" si="9"/>
        <v>243.77936271514449</v>
      </c>
    </row>
    <row r="466" spans="18:26">
      <c r="R466" s="440">
        <v>49157</v>
      </c>
      <c r="S466" s="446">
        <f t="shared" si="9"/>
        <v>244.18566165300305</v>
      </c>
    </row>
    <row r="467" spans="18:26">
      <c r="R467" s="440">
        <v>49188</v>
      </c>
      <c r="S467" s="446">
        <f t="shared" si="9"/>
        <v>244.59263775575806</v>
      </c>
    </row>
    <row r="468" spans="18:26">
      <c r="R468" s="440">
        <v>49218</v>
      </c>
      <c r="S468" s="446">
        <f t="shared" si="9"/>
        <v>245.00029215201766</v>
      </c>
    </row>
    <row r="469" spans="18:26">
      <c r="R469" s="440">
        <v>49249</v>
      </c>
      <c r="S469" s="446">
        <f t="shared" si="9"/>
        <v>245.40862597227104</v>
      </c>
    </row>
    <row r="470" spans="18:26">
      <c r="R470" s="440">
        <v>49279</v>
      </c>
      <c r="S470" s="446">
        <f t="shared" si="9"/>
        <v>245.8176403488915</v>
      </c>
      <c r="T470" s="381"/>
      <c r="U470" s="381"/>
      <c r="V470" s="381"/>
      <c r="W470" s="381"/>
      <c r="X470" s="381"/>
      <c r="Y470" s="381"/>
      <c r="Z470" s="381"/>
    </row>
    <row r="471" spans="18:26">
      <c r="R471" s="445">
        <v>49310</v>
      </c>
      <c r="S471" s="446">
        <f t="shared" si="9"/>
        <v>246.22733641613965</v>
      </c>
    </row>
    <row r="472" spans="18:26">
      <c r="R472" s="440">
        <v>49341</v>
      </c>
      <c r="S472" s="446">
        <f t="shared" si="9"/>
        <v>246.63771531016656</v>
      </c>
    </row>
    <row r="473" spans="18:26">
      <c r="R473" s="440">
        <v>49369</v>
      </c>
      <c r="S473" s="446">
        <f t="shared" ref="S473:S536" si="10">S472*($U$345/1200)+S472</f>
        <v>247.04877816901683</v>
      </c>
    </row>
    <row r="474" spans="18:26">
      <c r="R474" s="440">
        <v>49400</v>
      </c>
      <c r="S474" s="446">
        <f t="shared" si="10"/>
        <v>247.46052613263186</v>
      </c>
    </row>
    <row r="475" spans="18:26">
      <c r="R475" s="440">
        <v>49430</v>
      </c>
      <c r="S475" s="446">
        <f t="shared" si="10"/>
        <v>247.87296034285291</v>
      </c>
    </row>
    <row r="476" spans="18:26">
      <c r="R476" s="440">
        <v>49461</v>
      </c>
      <c r="S476" s="446">
        <f t="shared" si="10"/>
        <v>248.28608194342434</v>
      </c>
    </row>
    <row r="477" spans="18:26">
      <c r="R477" s="440">
        <v>49491</v>
      </c>
      <c r="S477" s="446">
        <f t="shared" si="10"/>
        <v>248.69989207999672</v>
      </c>
    </row>
    <row r="478" spans="18:26">
      <c r="R478" s="440">
        <v>49522</v>
      </c>
      <c r="S478" s="446">
        <f t="shared" si="10"/>
        <v>249.11439190013004</v>
      </c>
    </row>
    <row r="479" spans="18:26">
      <c r="R479" s="440">
        <v>49553</v>
      </c>
      <c r="S479" s="446">
        <f t="shared" si="10"/>
        <v>249.52958255329693</v>
      </c>
    </row>
    <row r="480" spans="18:26">
      <c r="R480" s="440">
        <v>49583</v>
      </c>
      <c r="S480" s="446">
        <f t="shared" si="10"/>
        <v>249.94546519088576</v>
      </c>
    </row>
    <row r="481" spans="18:26">
      <c r="R481" s="440">
        <v>49614</v>
      </c>
      <c r="S481" s="446">
        <f t="shared" si="10"/>
        <v>250.36204096620389</v>
      </c>
    </row>
    <row r="482" spans="18:26">
      <c r="R482" s="440">
        <v>49644</v>
      </c>
      <c r="S482" s="446">
        <f t="shared" si="10"/>
        <v>250.77931103448091</v>
      </c>
      <c r="T482" s="381"/>
      <c r="U482" s="381"/>
      <c r="V482" s="381"/>
      <c r="W482" s="381"/>
      <c r="X482" s="381"/>
      <c r="Y482" s="381"/>
      <c r="Z482" s="381"/>
    </row>
    <row r="483" spans="18:26">
      <c r="R483" s="445">
        <v>49675</v>
      </c>
      <c r="S483" s="446">
        <f t="shared" si="10"/>
        <v>251.19727655287173</v>
      </c>
    </row>
    <row r="484" spans="18:26">
      <c r="R484" s="440">
        <v>49706</v>
      </c>
      <c r="S484" s="446">
        <f t="shared" si="10"/>
        <v>251.61593868045983</v>
      </c>
    </row>
    <row r="485" spans="18:26">
      <c r="R485" s="440">
        <v>49735</v>
      </c>
      <c r="S485" s="446">
        <f t="shared" si="10"/>
        <v>252.03529857826061</v>
      </c>
    </row>
    <row r="486" spans="18:26">
      <c r="R486" s="440">
        <v>49766</v>
      </c>
      <c r="S486" s="446">
        <f t="shared" si="10"/>
        <v>252.45535740922438</v>
      </c>
    </row>
    <row r="487" spans="18:26">
      <c r="R487" s="440">
        <v>49796</v>
      </c>
      <c r="S487" s="446">
        <f t="shared" si="10"/>
        <v>252.87611633823974</v>
      </c>
    </row>
    <row r="488" spans="18:26">
      <c r="R488" s="440">
        <v>49827</v>
      </c>
      <c r="S488" s="446">
        <f t="shared" si="10"/>
        <v>253.29757653213682</v>
      </c>
    </row>
    <row r="489" spans="18:26">
      <c r="R489" s="440">
        <v>49857</v>
      </c>
      <c r="S489" s="446">
        <f t="shared" si="10"/>
        <v>253.71973915969039</v>
      </c>
    </row>
    <row r="490" spans="18:26">
      <c r="R490" s="440">
        <v>49888</v>
      </c>
      <c r="S490" s="446">
        <f t="shared" si="10"/>
        <v>254.14260539162322</v>
      </c>
    </row>
    <row r="491" spans="18:26">
      <c r="R491" s="440">
        <v>49919</v>
      </c>
      <c r="S491" s="446">
        <f t="shared" si="10"/>
        <v>254.56617640060927</v>
      </c>
    </row>
    <row r="492" spans="18:26">
      <c r="R492" s="440">
        <v>49949</v>
      </c>
      <c r="S492" s="446">
        <f t="shared" si="10"/>
        <v>254.99045336127693</v>
      </c>
    </row>
    <row r="493" spans="18:26">
      <c r="R493" s="440">
        <v>49980</v>
      </c>
      <c r="S493" s="446">
        <f t="shared" si="10"/>
        <v>255.41543745021241</v>
      </c>
    </row>
    <row r="494" spans="18:26">
      <c r="R494" s="440">
        <v>50010</v>
      </c>
      <c r="S494" s="446">
        <f t="shared" si="10"/>
        <v>255.84112984596277</v>
      </c>
      <c r="T494" s="381"/>
      <c r="U494" s="381"/>
      <c r="V494" s="381"/>
      <c r="W494" s="381"/>
      <c r="X494" s="381"/>
      <c r="Y494" s="381"/>
      <c r="Z494" s="381"/>
    </row>
    <row r="495" spans="18:26">
      <c r="R495" s="445">
        <v>50041</v>
      </c>
      <c r="S495" s="446">
        <f t="shared" si="10"/>
        <v>256.26753172903938</v>
      </c>
    </row>
    <row r="496" spans="18:26">
      <c r="R496" s="440">
        <v>50072</v>
      </c>
      <c r="S496" s="446">
        <f t="shared" si="10"/>
        <v>256.69464428192111</v>
      </c>
    </row>
    <row r="497" spans="18:26">
      <c r="R497" s="440">
        <v>50100</v>
      </c>
      <c r="S497" s="446">
        <f t="shared" si="10"/>
        <v>257.12246868905765</v>
      </c>
    </row>
    <row r="498" spans="18:26">
      <c r="R498" s="440">
        <v>50131</v>
      </c>
      <c r="S498" s="446">
        <f t="shared" si="10"/>
        <v>257.55100613687273</v>
      </c>
    </row>
    <row r="499" spans="18:26">
      <c r="R499" s="440">
        <v>50161</v>
      </c>
      <c r="S499" s="446">
        <f t="shared" si="10"/>
        <v>257.98025781376754</v>
      </c>
    </row>
    <row r="500" spans="18:26">
      <c r="R500" s="440">
        <v>50192</v>
      </c>
      <c r="S500" s="446">
        <f t="shared" si="10"/>
        <v>258.41022491012382</v>
      </c>
    </row>
    <row r="501" spans="18:26">
      <c r="R501" s="440">
        <v>50222</v>
      </c>
      <c r="S501" s="446">
        <f t="shared" si="10"/>
        <v>258.84090861830737</v>
      </c>
    </row>
    <row r="502" spans="18:26">
      <c r="R502" s="440">
        <v>50253</v>
      </c>
      <c r="S502" s="446">
        <f t="shared" si="10"/>
        <v>259.27231013267124</v>
      </c>
    </row>
    <row r="503" spans="18:26">
      <c r="R503" s="440">
        <v>50284</v>
      </c>
      <c r="S503" s="446">
        <f t="shared" si="10"/>
        <v>259.70443064955901</v>
      </c>
    </row>
    <row r="504" spans="18:26">
      <c r="R504" s="440">
        <v>50314</v>
      </c>
      <c r="S504" s="446">
        <f t="shared" si="10"/>
        <v>260.1372713673083</v>
      </c>
    </row>
    <row r="505" spans="18:26">
      <c r="R505" s="440">
        <v>50345</v>
      </c>
      <c r="S505" s="446">
        <f t="shared" si="10"/>
        <v>260.57083348625383</v>
      </c>
    </row>
    <row r="506" spans="18:26">
      <c r="R506" s="440">
        <v>50375</v>
      </c>
      <c r="S506" s="446">
        <f t="shared" si="10"/>
        <v>261.00511820873095</v>
      </c>
      <c r="T506" s="381"/>
      <c r="U506" s="381"/>
      <c r="V506" s="381"/>
      <c r="W506" s="381"/>
      <c r="X506" s="381"/>
      <c r="Y506" s="381"/>
      <c r="Z506" s="381"/>
    </row>
    <row r="507" spans="18:26">
      <c r="R507" s="445">
        <v>50406</v>
      </c>
      <c r="S507" s="446">
        <f t="shared" si="10"/>
        <v>261.44012673907883</v>
      </c>
    </row>
    <row r="508" spans="18:26">
      <c r="R508" s="440">
        <v>50437</v>
      </c>
      <c r="S508" s="446">
        <f t="shared" si="10"/>
        <v>261.87586028364399</v>
      </c>
    </row>
    <row r="509" spans="18:26">
      <c r="R509" s="440">
        <v>50465</v>
      </c>
      <c r="S509" s="446">
        <f t="shared" si="10"/>
        <v>262.3123200507834</v>
      </c>
    </row>
    <row r="510" spans="18:26">
      <c r="R510" s="440">
        <v>50496</v>
      </c>
      <c r="S510" s="446">
        <f t="shared" si="10"/>
        <v>262.74950725086802</v>
      </c>
    </row>
    <row r="511" spans="18:26">
      <c r="R511" s="440">
        <v>50526</v>
      </c>
      <c r="S511" s="446">
        <f t="shared" si="10"/>
        <v>263.18742309628612</v>
      </c>
    </row>
    <row r="512" spans="18:26">
      <c r="R512" s="440">
        <v>50557</v>
      </c>
      <c r="S512" s="446">
        <f t="shared" si="10"/>
        <v>263.62606880144659</v>
      </c>
    </row>
    <row r="513" spans="18:26">
      <c r="R513" s="440">
        <v>50587</v>
      </c>
      <c r="S513" s="446">
        <f t="shared" si="10"/>
        <v>264.06544558278233</v>
      </c>
    </row>
    <row r="514" spans="18:26">
      <c r="R514" s="440">
        <v>50618</v>
      </c>
      <c r="S514" s="446">
        <f t="shared" si="10"/>
        <v>264.50555465875362</v>
      </c>
    </row>
    <row r="515" spans="18:26">
      <c r="R515" s="440">
        <v>50649</v>
      </c>
      <c r="S515" s="446">
        <f t="shared" si="10"/>
        <v>264.94639724985154</v>
      </c>
    </row>
    <row r="516" spans="18:26">
      <c r="R516" s="440">
        <v>50679</v>
      </c>
      <c r="S516" s="446">
        <f t="shared" si="10"/>
        <v>265.3879745786013</v>
      </c>
    </row>
    <row r="517" spans="18:26">
      <c r="R517" s="440">
        <v>50710</v>
      </c>
      <c r="S517" s="446">
        <f t="shared" si="10"/>
        <v>265.83028786956561</v>
      </c>
    </row>
    <row r="518" spans="18:26">
      <c r="R518" s="440">
        <v>50740</v>
      </c>
      <c r="S518" s="446">
        <f t="shared" si="10"/>
        <v>266.27333834934819</v>
      </c>
      <c r="T518" s="381"/>
      <c r="U518" s="381"/>
      <c r="V518" s="381"/>
      <c r="W518" s="381"/>
      <c r="X518" s="381"/>
      <c r="Y518" s="381"/>
      <c r="Z518" s="381"/>
    </row>
    <row r="519" spans="18:26">
      <c r="R519" s="445">
        <v>50771</v>
      </c>
      <c r="S519" s="446">
        <f t="shared" si="10"/>
        <v>266.7171272465971</v>
      </c>
    </row>
    <row r="520" spans="18:26">
      <c r="R520" s="440">
        <v>50802</v>
      </c>
      <c r="S520" s="446">
        <f t="shared" si="10"/>
        <v>267.1616557920081</v>
      </c>
    </row>
    <row r="521" spans="18:26">
      <c r="R521" s="440">
        <v>50830</v>
      </c>
      <c r="S521" s="446">
        <f t="shared" si="10"/>
        <v>267.60692521832812</v>
      </c>
    </row>
    <row r="522" spans="18:26">
      <c r="R522" s="440">
        <v>50861</v>
      </c>
      <c r="S522" s="446">
        <f t="shared" si="10"/>
        <v>268.05293676035865</v>
      </c>
    </row>
    <row r="523" spans="18:26">
      <c r="R523" s="440">
        <v>50891</v>
      </c>
      <c r="S523" s="446">
        <f t="shared" si="10"/>
        <v>268.49969165495924</v>
      </c>
    </row>
    <row r="524" spans="18:26">
      <c r="R524" s="440">
        <v>50922</v>
      </c>
      <c r="S524" s="446">
        <f t="shared" si="10"/>
        <v>268.94719114105084</v>
      </c>
    </row>
    <row r="525" spans="18:26">
      <c r="R525" s="440">
        <v>50952</v>
      </c>
      <c r="S525" s="446">
        <f t="shared" si="10"/>
        <v>269.39543645961925</v>
      </c>
    </row>
    <row r="526" spans="18:26">
      <c r="R526" s="440">
        <v>50983</v>
      </c>
      <c r="S526" s="446">
        <f t="shared" si="10"/>
        <v>269.84442885371863</v>
      </c>
    </row>
    <row r="527" spans="18:26">
      <c r="R527" s="440">
        <v>51014</v>
      </c>
      <c r="S527" s="446">
        <f t="shared" si="10"/>
        <v>270.29416956847484</v>
      </c>
    </row>
    <row r="528" spans="18:26">
      <c r="R528" s="440">
        <v>51044</v>
      </c>
      <c r="S528" s="446">
        <f t="shared" si="10"/>
        <v>270.74465985108895</v>
      </c>
    </row>
    <row r="529" spans="18:26">
      <c r="R529" s="440">
        <v>51075</v>
      </c>
      <c r="S529" s="446">
        <f t="shared" si="10"/>
        <v>271.19590095084078</v>
      </c>
    </row>
    <row r="530" spans="18:26">
      <c r="R530" s="440">
        <v>51105</v>
      </c>
      <c r="S530" s="446">
        <f t="shared" si="10"/>
        <v>271.6478941190922</v>
      </c>
      <c r="T530" s="381"/>
      <c r="U530" s="381"/>
      <c r="V530" s="381"/>
      <c r="W530" s="381"/>
      <c r="X530" s="381"/>
      <c r="Y530" s="381"/>
      <c r="Z530" s="381"/>
    </row>
    <row r="531" spans="18:26">
      <c r="R531" s="445">
        <v>51136</v>
      </c>
      <c r="S531" s="446">
        <f t="shared" si="10"/>
        <v>272.10064060929068</v>
      </c>
    </row>
    <row r="532" spans="18:26">
      <c r="R532" s="440">
        <v>51167</v>
      </c>
      <c r="S532" s="446">
        <f t="shared" si="10"/>
        <v>272.55414167697285</v>
      </c>
    </row>
    <row r="533" spans="18:26">
      <c r="R533" s="440">
        <v>51196</v>
      </c>
      <c r="S533" s="446">
        <f t="shared" si="10"/>
        <v>273.0083985797678</v>
      </c>
    </row>
    <row r="534" spans="18:26">
      <c r="R534" s="440">
        <v>51227</v>
      </c>
      <c r="S534" s="446">
        <f t="shared" si="10"/>
        <v>273.46341257740073</v>
      </c>
    </row>
    <row r="535" spans="18:26">
      <c r="R535" s="440">
        <v>51257</v>
      </c>
      <c r="S535" s="446">
        <f t="shared" si="10"/>
        <v>273.91918493169641</v>
      </c>
    </row>
    <row r="536" spans="18:26">
      <c r="R536" s="440">
        <v>51288</v>
      </c>
      <c r="S536" s="446">
        <f t="shared" si="10"/>
        <v>274.37571690658257</v>
      </c>
    </row>
    <row r="537" spans="18:26">
      <c r="R537" s="440">
        <v>51318</v>
      </c>
      <c r="S537" s="446">
        <f t="shared" ref="S537:S600" si="11">S536*($U$345/1200)+S536</f>
        <v>274.83300976809352</v>
      </c>
    </row>
    <row r="538" spans="18:26">
      <c r="R538" s="440">
        <v>51349</v>
      </c>
      <c r="S538" s="446">
        <f t="shared" si="11"/>
        <v>275.2910647843737</v>
      </c>
    </row>
    <row r="539" spans="18:26">
      <c r="R539" s="440">
        <v>51380</v>
      </c>
      <c r="S539" s="446">
        <f t="shared" si="11"/>
        <v>275.749883225681</v>
      </c>
    </row>
    <row r="540" spans="18:26">
      <c r="R540" s="440">
        <v>51410</v>
      </c>
      <c r="S540" s="446">
        <f t="shared" si="11"/>
        <v>276.20946636439049</v>
      </c>
    </row>
    <row r="541" spans="18:26">
      <c r="R541" s="440">
        <v>51441</v>
      </c>
      <c r="S541" s="446">
        <f t="shared" si="11"/>
        <v>276.66981547499779</v>
      </c>
    </row>
    <row r="542" spans="18:26">
      <c r="R542" s="440">
        <v>51471</v>
      </c>
      <c r="S542" s="446">
        <f t="shared" si="11"/>
        <v>277.1309318341228</v>
      </c>
      <c r="T542" s="381"/>
      <c r="U542" s="381"/>
      <c r="V542" s="381"/>
      <c r="W542" s="381"/>
      <c r="X542" s="381"/>
      <c r="Y542" s="381"/>
      <c r="Z542" s="381"/>
    </row>
    <row r="543" spans="18:26">
      <c r="R543" s="445">
        <v>51502</v>
      </c>
      <c r="S543" s="446">
        <f t="shared" si="11"/>
        <v>277.59281672051299</v>
      </c>
    </row>
    <row r="544" spans="18:26">
      <c r="R544" s="440">
        <v>51533</v>
      </c>
      <c r="S544" s="446">
        <f t="shared" si="11"/>
        <v>278.05547141504718</v>
      </c>
    </row>
    <row r="545" spans="18:26">
      <c r="R545" s="440">
        <v>51561</v>
      </c>
      <c r="S545" s="446">
        <f t="shared" si="11"/>
        <v>278.51889720073893</v>
      </c>
    </row>
    <row r="546" spans="18:26">
      <c r="R546" s="440">
        <v>51592</v>
      </c>
      <c r="S546" s="446">
        <f t="shared" si="11"/>
        <v>278.98309536274019</v>
      </c>
    </row>
    <row r="547" spans="18:26">
      <c r="R547" s="440">
        <v>51622</v>
      </c>
      <c r="S547" s="446">
        <f t="shared" si="11"/>
        <v>279.44806718834474</v>
      </c>
    </row>
    <row r="548" spans="18:26">
      <c r="R548" s="440">
        <v>51653</v>
      </c>
      <c r="S548" s="446">
        <f t="shared" si="11"/>
        <v>279.913813966992</v>
      </c>
    </row>
    <row r="549" spans="18:26">
      <c r="R549" s="440">
        <v>51683</v>
      </c>
      <c r="S549" s="446">
        <f t="shared" si="11"/>
        <v>280.38033699027034</v>
      </c>
    </row>
    <row r="550" spans="18:26">
      <c r="R550" s="440">
        <v>51714</v>
      </c>
      <c r="S550" s="446">
        <f t="shared" si="11"/>
        <v>280.8476375519208</v>
      </c>
    </row>
    <row r="551" spans="18:26">
      <c r="R551" s="440">
        <v>51745</v>
      </c>
      <c r="S551" s="446">
        <f t="shared" si="11"/>
        <v>281.31571694784066</v>
      </c>
    </row>
    <row r="552" spans="18:26">
      <c r="R552" s="440">
        <v>51775</v>
      </c>
      <c r="S552" s="446">
        <f t="shared" si="11"/>
        <v>281.78457647608707</v>
      </c>
    </row>
    <row r="553" spans="18:26">
      <c r="R553" s="440">
        <v>51806</v>
      </c>
      <c r="S553" s="446">
        <f t="shared" si="11"/>
        <v>282.25421743688054</v>
      </c>
    </row>
    <row r="554" spans="18:26">
      <c r="R554" s="440">
        <v>51836</v>
      </c>
      <c r="S554" s="446">
        <f t="shared" si="11"/>
        <v>282.72464113260867</v>
      </c>
      <c r="T554" s="381"/>
      <c r="U554" s="381"/>
      <c r="V554" s="381"/>
      <c r="W554" s="381"/>
      <c r="X554" s="381"/>
      <c r="Y554" s="381"/>
      <c r="Z554" s="381"/>
    </row>
    <row r="555" spans="18:26">
      <c r="R555" s="445">
        <v>51867</v>
      </c>
      <c r="S555" s="446">
        <f t="shared" si="11"/>
        <v>283.19584886782968</v>
      </c>
    </row>
    <row r="556" spans="18:26">
      <c r="R556" s="440">
        <v>51898</v>
      </c>
      <c r="S556" s="446">
        <f t="shared" si="11"/>
        <v>283.66784194927607</v>
      </c>
    </row>
    <row r="557" spans="18:26">
      <c r="R557" s="440">
        <v>51926</v>
      </c>
      <c r="S557" s="446">
        <f t="shared" si="11"/>
        <v>284.14062168585821</v>
      </c>
    </row>
    <row r="558" spans="18:26">
      <c r="R558" s="440">
        <v>51957</v>
      </c>
      <c r="S558" s="446">
        <f t="shared" si="11"/>
        <v>284.61418938866797</v>
      </c>
    </row>
    <row r="559" spans="18:26">
      <c r="R559" s="440">
        <v>51987</v>
      </c>
      <c r="S559" s="446">
        <f t="shared" si="11"/>
        <v>285.08854637098239</v>
      </c>
    </row>
    <row r="560" spans="18:26">
      <c r="R560" s="440">
        <v>52018</v>
      </c>
      <c r="S560" s="446">
        <f t="shared" si="11"/>
        <v>285.56369394826737</v>
      </c>
    </row>
    <row r="561" spans="18:19">
      <c r="R561" s="440">
        <v>52048</v>
      </c>
      <c r="S561" s="446">
        <f t="shared" si="11"/>
        <v>286.03963343818117</v>
      </c>
    </row>
    <row r="562" spans="18:19">
      <c r="R562" s="440">
        <v>52079</v>
      </c>
      <c r="S562" s="446">
        <f t="shared" si="11"/>
        <v>286.51636616057812</v>
      </c>
    </row>
    <row r="563" spans="18:19">
      <c r="R563" s="440">
        <v>52110</v>
      </c>
      <c r="S563" s="446">
        <f t="shared" si="11"/>
        <v>286.99389343751244</v>
      </c>
    </row>
    <row r="564" spans="18:19">
      <c r="R564" s="440">
        <v>52140</v>
      </c>
      <c r="S564" s="446">
        <f t="shared" si="11"/>
        <v>287.47221659324163</v>
      </c>
    </row>
    <row r="565" spans="18:19">
      <c r="R565" s="440">
        <v>52171</v>
      </c>
      <c r="S565" s="446">
        <f t="shared" si="11"/>
        <v>287.95133695423038</v>
      </c>
    </row>
    <row r="566" spans="18:19">
      <c r="R566" s="440">
        <v>52201</v>
      </c>
      <c r="S566" s="446">
        <f t="shared" si="11"/>
        <v>288.43125584915413</v>
      </c>
    </row>
    <row r="567" spans="18:19">
      <c r="R567" s="440">
        <v>52232</v>
      </c>
      <c r="S567" s="446">
        <f t="shared" si="11"/>
        <v>288.91197460890271</v>
      </c>
    </row>
    <row r="568" spans="18:19">
      <c r="R568" s="440">
        <v>52263</v>
      </c>
      <c r="S568" s="446">
        <f t="shared" si="11"/>
        <v>289.3934945665842</v>
      </c>
    </row>
    <row r="569" spans="18:19">
      <c r="R569" s="440">
        <v>52291</v>
      </c>
      <c r="S569" s="446">
        <f t="shared" si="11"/>
        <v>289.87581705752848</v>
      </c>
    </row>
    <row r="570" spans="18:19">
      <c r="R570" s="440">
        <v>52322</v>
      </c>
      <c r="S570" s="446">
        <f t="shared" si="11"/>
        <v>290.35894341929105</v>
      </c>
    </row>
    <row r="571" spans="18:19">
      <c r="R571" s="440">
        <v>52352</v>
      </c>
      <c r="S571" s="446">
        <f t="shared" si="11"/>
        <v>290.84287499165652</v>
      </c>
    </row>
    <row r="572" spans="18:19">
      <c r="R572" s="440">
        <v>52383</v>
      </c>
      <c r="S572" s="446">
        <f t="shared" si="11"/>
        <v>291.32761311664262</v>
      </c>
    </row>
    <row r="573" spans="18:19">
      <c r="R573" s="440">
        <v>52413</v>
      </c>
      <c r="S573" s="446">
        <f t="shared" si="11"/>
        <v>291.81315913850369</v>
      </c>
    </row>
    <row r="574" spans="18:19">
      <c r="R574" s="440">
        <v>52444</v>
      </c>
      <c r="S574" s="446">
        <f t="shared" si="11"/>
        <v>292.29951440373452</v>
      </c>
    </row>
    <row r="575" spans="18:19">
      <c r="R575" s="440">
        <v>52475</v>
      </c>
      <c r="S575" s="446">
        <f t="shared" si="11"/>
        <v>292.78668026107408</v>
      </c>
    </row>
    <row r="576" spans="18:19">
      <c r="R576" s="440">
        <v>52505</v>
      </c>
      <c r="S576" s="446">
        <f t="shared" si="11"/>
        <v>293.27465806150923</v>
      </c>
    </row>
    <row r="577" spans="18:19">
      <c r="R577" s="440">
        <v>52536</v>
      </c>
      <c r="S577" s="446">
        <f t="shared" si="11"/>
        <v>293.76344915827843</v>
      </c>
    </row>
    <row r="578" spans="18:19">
      <c r="R578" s="440">
        <v>52566</v>
      </c>
      <c r="S578" s="446">
        <f t="shared" si="11"/>
        <v>294.25305490687555</v>
      </c>
    </row>
    <row r="579" spans="18:19">
      <c r="R579" s="440">
        <v>52597</v>
      </c>
      <c r="S579" s="446">
        <f t="shared" si="11"/>
        <v>294.74347666505366</v>
      </c>
    </row>
    <row r="580" spans="18:19">
      <c r="R580" s="440">
        <v>52628</v>
      </c>
      <c r="S580" s="446">
        <f t="shared" si="11"/>
        <v>295.23471579282875</v>
      </c>
    </row>
    <row r="581" spans="18:19">
      <c r="R581" s="440">
        <v>52657</v>
      </c>
      <c r="S581" s="446">
        <f t="shared" si="11"/>
        <v>295.72677365248347</v>
      </c>
    </row>
    <row r="582" spans="18:19">
      <c r="R582" s="440">
        <v>52688</v>
      </c>
      <c r="S582" s="446">
        <f t="shared" si="11"/>
        <v>296.21965160857093</v>
      </c>
    </row>
    <row r="583" spans="18:19">
      <c r="R583" s="440">
        <v>52718</v>
      </c>
      <c r="S583" s="446">
        <f t="shared" si="11"/>
        <v>296.71335102791852</v>
      </c>
    </row>
    <row r="584" spans="18:19">
      <c r="R584" s="440">
        <v>52749</v>
      </c>
      <c r="S584" s="446">
        <f t="shared" si="11"/>
        <v>297.20787327963171</v>
      </c>
    </row>
    <row r="585" spans="18:19">
      <c r="R585" s="440">
        <v>52779</v>
      </c>
      <c r="S585" s="446">
        <f t="shared" si="11"/>
        <v>297.70321973509778</v>
      </c>
    </row>
    <row r="586" spans="18:19">
      <c r="R586" s="440">
        <v>52810</v>
      </c>
      <c r="S586" s="446">
        <f t="shared" si="11"/>
        <v>298.1993917679896</v>
      </c>
    </row>
    <row r="587" spans="18:19">
      <c r="R587" s="440">
        <v>52841</v>
      </c>
      <c r="S587" s="446">
        <f t="shared" si="11"/>
        <v>298.6963907542696</v>
      </c>
    </row>
    <row r="588" spans="18:19">
      <c r="R588" s="440">
        <v>52871</v>
      </c>
      <c r="S588" s="446">
        <f t="shared" si="11"/>
        <v>299.19421807219339</v>
      </c>
    </row>
    <row r="589" spans="18:19">
      <c r="R589" s="440">
        <v>52902</v>
      </c>
      <c r="S589" s="446">
        <f t="shared" si="11"/>
        <v>299.69287510231374</v>
      </c>
    </row>
    <row r="590" spans="18:19">
      <c r="R590" s="440">
        <v>52932</v>
      </c>
      <c r="S590" s="446">
        <f t="shared" si="11"/>
        <v>300.19236322748424</v>
      </c>
    </row>
    <row r="591" spans="18:19">
      <c r="R591" s="440">
        <v>52963</v>
      </c>
      <c r="S591" s="446">
        <f t="shared" si="11"/>
        <v>300.69268383286339</v>
      </c>
    </row>
    <row r="592" spans="18:19">
      <c r="R592" s="440">
        <v>52994</v>
      </c>
      <c r="S592" s="446">
        <f t="shared" si="11"/>
        <v>301.19383830591818</v>
      </c>
    </row>
    <row r="593" spans="18:19">
      <c r="R593" s="440">
        <v>53022</v>
      </c>
      <c r="S593" s="446">
        <f t="shared" si="11"/>
        <v>301.69582803642805</v>
      </c>
    </row>
    <row r="594" spans="18:19">
      <c r="R594" s="440">
        <v>53053</v>
      </c>
      <c r="S594" s="446">
        <f t="shared" si="11"/>
        <v>302.19865441648875</v>
      </c>
    </row>
    <row r="595" spans="18:19">
      <c r="R595" s="440">
        <v>53083</v>
      </c>
      <c r="S595" s="446">
        <f t="shared" si="11"/>
        <v>302.70231884051623</v>
      </c>
    </row>
    <row r="596" spans="18:19">
      <c r="R596" s="440">
        <v>53114</v>
      </c>
      <c r="S596" s="446">
        <f t="shared" si="11"/>
        <v>303.20682270525043</v>
      </c>
    </row>
    <row r="597" spans="18:19">
      <c r="R597" s="440">
        <v>53144</v>
      </c>
      <c r="S597" s="446">
        <f t="shared" si="11"/>
        <v>303.71216740975916</v>
      </c>
    </row>
    <row r="598" spans="18:19">
      <c r="R598" s="440">
        <v>53175</v>
      </c>
      <c r="S598" s="446">
        <f t="shared" si="11"/>
        <v>304.2183543554421</v>
      </c>
    </row>
    <row r="599" spans="18:19">
      <c r="R599" s="440">
        <v>53206</v>
      </c>
      <c r="S599" s="446">
        <f t="shared" si="11"/>
        <v>304.72538494603452</v>
      </c>
    </row>
    <row r="600" spans="18:19">
      <c r="R600" s="440">
        <v>53236</v>
      </c>
      <c r="S600" s="446">
        <f t="shared" si="11"/>
        <v>305.23326058761126</v>
      </c>
    </row>
    <row r="601" spans="18:19">
      <c r="R601" s="440">
        <v>53267</v>
      </c>
      <c r="S601" s="446">
        <f t="shared" ref="S601:S664" si="12">S600*($U$345/1200)+S600</f>
        <v>305.74198268859061</v>
      </c>
    </row>
    <row r="602" spans="18:19">
      <c r="R602" s="440">
        <v>53297</v>
      </c>
      <c r="S602" s="446">
        <f t="shared" si="12"/>
        <v>306.25155265973825</v>
      </c>
    </row>
    <row r="603" spans="18:19">
      <c r="R603" s="440">
        <v>53328</v>
      </c>
      <c r="S603" s="446">
        <f t="shared" si="12"/>
        <v>306.76197191417117</v>
      </c>
    </row>
    <row r="604" spans="18:19">
      <c r="R604" s="440">
        <v>53359</v>
      </c>
      <c r="S604" s="446">
        <f t="shared" si="12"/>
        <v>307.27324186736143</v>
      </c>
    </row>
    <row r="605" spans="18:19">
      <c r="R605" s="440">
        <v>53387</v>
      </c>
      <c r="S605" s="446">
        <f t="shared" si="12"/>
        <v>307.78536393714035</v>
      </c>
    </row>
    <row r="606" spans="18:19">
      <c r="R606" s="440">
        <v>53418</v>
      </c>
      <c r="S606" s="446">
        <f t="shared" si="12"/>
        <v>308.29833954370224</v>
      </c>
    </row>
    <row r="607" spans="18:19">
      <c r="R607" s="440">
        <v>53448</v>
      </c>
      <c r="S607" s="446">
        <f t="shared" si="12"/>
        <v>308.81217010960842</v>
      </c>
    </row>
    <row r="608" spans="18:19">
      <c r="R608" s="440">
        <v>53479</v>
      </c>
      <c r="S608" s="446">
        <f t="shared" si="12"/>
        <v>309.32685705979111</v>
      </c>
    </row>
    <row r="609" spans="18:19">
      <c r="R609" s="440">
        <v>53509</v>
      </c>
      <c r="S609" s="446">
        <f t="shared" si="12"/>
        <v>309.84240182155742</v>
      </c>
    </row>
    <row r="610" spans="18:19">
      <c r="R610" s="440">
        <v>53540</v>
      </c>
      <c r="S610" s="446">
        <f t="shared" si="12"/>
        <v>310.35880582459333</v>
      </c>
    </row>
    <row r="611" spans="18:19">
      <c r="R611" s="440">
        <v>53571</v>
      </c>
      <c r="S611" s="446">
        <f t="shared" si="12"/>
        <v>310.87607050096767</v>
      </c>
    </row>
    <row r="612" spans="18:19">
      <c r="R612" s="440">
        <v>53601</v>
      </c>
      <c r="S612" s="446">
        <f t="shared" si="12"/>
        <v>311.39419728513593</v>
      </c>
    </row>
    <row r="613" spans="18:19">
      <c r="R613" s="440">
        <v>53632</v>
      </c>
      <c r="S613" s="446">
        <f t="shared" si="12"/>
        <v>311.9131876139445</v>
      </c>
    </row>
    <row r="614" spans="18:19">
      <c r="R614" s="440">
        <v>53662</v>
      </c>
      <c r="S614" s="446">
        <f t="shared" si="12"/>
        <v>312.43304292663441</v>
      </c>
    </row>
    <row r="615" spans="18:19">
      <c r="R615" s="440">
        <v>53693</v>
      </c>
      <c r="S615" s="446">
        <f t="shared" si="12"/>
        <v>312.95376466484549</v>
      </c>
    </row>
    <row r="616" spans="18:19">
      <c r="R616" s="440">
        <v>53724</v>
      </c>
      <c r="S616" s="446">
        <f t="shared" si="12"/>
        <v>313.47535427262022</v>
      </c>
    </row>
    <row r="617" spans="18:19">
      <c r="R617" s="440">
        <v>53752</v>
      </c>
      <c r="S617" s="446">
        <f t="shared" si="12"/>
        <v>313.99781319640795</v>
      </c>
    </row>
    <row r="618" spans="18:19">
      <c r="R618" s="440">
        <v>53783</v>
      </c>
      <c r="S618" s="446">
        <f t="shared" si="12"/>
        <v>314.52114288506863</v>
      </c>
    </row>
    <row r="619" spans="18:19">
      <c r="R619" s="440">
        <v>53813</v>
      </c>
      <c r="S619" s="446">
        <f t="shared" si="12"/>
        <v>315.04534478987705</v>
      </c>
    </row>
    <row r="620" spans="18:19">
      <c r="R620" s="440">
        <v>53844</v>
      </c>
      <c r="S620" s="446">
        <f t="shared" si="12"/>
        <v>315.57042036452685</v>
      </c>
    </row>
    <row r="621" spans="18:19">
      <c r="R621" s="440">
        <v>53874</v>
      </c>
      <c r="S621" s="446">
        <f t="shared" si="12"/>
        <v>316.09637106513441</v>
      </c>
    </row>
    <row r="622" spans="18:19">
      <c r="R622" s="440">
        <v>53905</v>
      </c>
      <c r="S622" s="446">
        <f t="shared" si="12"/>
        <v>316.62319835024294</v>
      </c>
    </row>
    <row r="623" spans="18:19">
      <c r="R623" s="440">
        <v>53936</v>
      </c>
      <c r="S623" s="446">
        <f t="shared" si="12"/>
        <v>317.15090368082667</v>
      </c>
    </row>
    <row r="624" spans="18:19">
      <c r="R624" s="440">
        <v>53966</v>
      </c>
      <c r="S624" s="446">
        <f t="shared" si="12"/>
        <v>317.67948852029474</v>
      </c>
    </row>
    <row r="625" spans="18:19">
      <c r="R625" s="440">
        <v>53997</v>
      </c>
      <c r="S625" s="446">
        <f t="shared" si="12"/>
        <v>318.20895433449522</v>
      </c>
    </row>
    <row r="626" spans="18:19">
      <c r="R626" s="440">
        <v>54027</v>
      </c>
      <c r="S626" s="446">
        <f t="shared" si="12"/>
        <v>318.73930259171937</v>
      </c>
    </row>
    <row r="627" spans="18:19">
      <c r="R627" s="440">
        <v>54058</v>
      </c>
      <c r="S627" s="446">
        <f t="shared" si="12"/>
        <v>319.27053476270555</v>
      </c>
    </row>
    <row r="628" spans="18:19">
      <c r="R628" s="440">
        <v>54089</v>
      </c>
      <c r="S628" s="446">
        <f t="shared" si="12"/>
        <v>319.8026523206434</v>
      </c>
    </row>
    <row r="629" spans="18:19">
      <c r="R629" s="440">
        <v>54118</v>
      </c>
      <c r="S629" s="446">
        <f t="shared" si="12"/>
        <v>320.33565674117779</v>
      </c>
    </row>
    <row r="630" spans="18:19">
      <c r="R630" s="440">
        <v>54149</v>
      </c>
      <c r="S630" s="446">
        <f t="shared" si="12"/>
        <v>320.86954950241307</v>
      </c>
    </row>
    <row r="631" spans="18:19">
      <c r="R631" s="440">
        <v>54179</v>
      </c>
      <c r="S631" s="446">
        <f t="shared" si="12"/>
        <v>321.40433208491709</v>
      </c>
    </row>
    <row r="632" spans="18:19">
      <c r="R632" s="440">
        <v>54210</v>
      </c>
      <c r="S632" s="446">
        <f t="shared" si="12"/>
        <v>321.94000597172527</v>
      </c>
    </row>
    <row r="633" spans="18:19">
      <c r="R633" s="440">
        <v>54240</v>
      </c>
      <c r="S633" s="446">
        <f t="shared" si="12"/>
        <v>322.47657264834481</v>
      </c>
    </row>
    <row r="634" spans="18:19">
      <c r="R634" s="440">
        <v>54271</v>
      </c>
      <c r="S634" s="446">
        <f t="shared" si="12"/>
        <v>323.01403360275873</v>
      </c>
    </row>
    <row r="635" spans="18:19">
      <c r="R635" s="440">
        <v>54302</v>
      </c>
      <c r="S635" s="446">
        <f t="shared" si="12"/>
        <v>323.55239032543</v>
      </c>
    </row>
    <row r="636" spans="18:19">
      <c r="R636" s="440">
        <v>54332</v>
      </c>
      <c r="S636" s="446">
        <f t="shared" si="12"/>
        <v>324.09164430930571</v>
      </c>
    </row>
    <row r="637" spans="18:19">
      <c r="R637" s="440">
        <v>54363</v>
      </c>
      <c r="S637" s="446">
        <f t="shared" si="12"/>
        <v>324.63179704982122</v>
      </c>
    </row>
    <row r="638" spans="18:19">
      <c r="R638" s="440">
        <v>54393</v>
      </c>
      <c r="S638" s="446">
        <f t="shared" si="12"/>
        <v>325.17285004490424</v>
      </c>
    </row>
    <row r="639" spans="18:19">
      <c r="R639" s="440">
        <v>54424</v>
      </c>
      <c r="S639" s="446">
        <f t="shared" si="12"/>
        <v>325.7148047949791</v>
      </c>
    </row>
    <row r="640" spans="18:19">
      <c r="R640" s="440">
        <v>54455</v>
      </c>
      <c r="S640" s="446">
        <f t="shared" si="12"/>
        <v>326.25766280297074</v>
      </c>
    </row>
    <row r="641" spans="18:19">
      <c r="R641" s="440">
        <v>54483</v>
      </c>
      <c r="S641" s="446">
        <f t="shared" si="12"/>
        <v>326.80142557430901</v>
      </c>
    </row>
    <row r="642" spans="18:19">
      <c r="R642" s="440">
        <v>54514</v>
      </c>
      <c r="S642" s="446">
        <f t="shared" si="12"/>
        <v>327.34609461693287</v>
      </c>
    </row>
    <row r="643" spans="18:19">
      <c r="R643" s="440">
        <v>54544</v>
      </c>
      <c r="S643" s="446">
        <f t="shared" si="12"/>
        <v>327.89167144129442</v>
      </c>
    </row>
    <row r="644" spans="18:19">
      <c r="R644" s="440">
        <v>54575</v>
      </c>
      <c r="S644" s="446">
        <f t="shared" si="12"/>
        <v>328.43815756036327</v>
      </c>
    </row>
    <row r="645" spans="18:19">
      <c r="R645" s="440">
        <v>54605</v>
      </c>
      <c r="S645" s="446">
        <f t="shared" si="12"/>
        <v>328.98555448963054</v>
      </c>
    </row>
    <row r="646" spans="18:19">
      <c r="R646" s="440">
        <v>54636</v>
      </c>
      <c r="S646" s="446">
        <f t="shared" si="12"/>
        <v>329.53386374711329</v>
      </c>
    </row>
    <row r="647" spans="18:19">
      <c r="R647" s="440">
        <v>54667</v>
      </c>
      <c r="S647" s="446">
        <f t="shared" si="12"/>
        <v>330.08308685335845</v>
      </c>
    </row>
    <row r="648" spans="18:19">
      <c r="R648" s="440">
        <v>54697</v>
      </c>
      <c r="S648" s="446">
        <f t="shared" si="12"/>
        <v>330.63322533144736</v>
      </c>
    </row>
    <row r="649" spans="18:19">
      <c r="R649" s="440">
        <v>54728</v>
      </c>
      <c r="S649" s="446">
        <f t="shared" si="12"/>
        <v>331.1842807069998</v>
      </c>
    </row>
    <row r="650" spans="18:19">
      <c r="R650" s="440">
        <v>54758</v>
      </c>
      <c r="S650" s="446">
        <f t="shared" si="12"/>
        <v>331.73625450817815</v>
      </c>
    </row>
    <row r="651" spans="18:19">
      <c r="R651" s="440">
        <v>54789</v>
      </c>
      <c r="S651" s="446">
        <f t="shared" si="12"/>
        <v>332.28914826569178</v>
      </c>
    </row>
    <row r="652" spans="18:19">
      <c r="R652" s="440">
        <v>54820</v>
      </c>
      <c r="S652" s="446">
        <f t="shared" si="12"/>
        <v>332.84296351280125</v>
      </c>
    </row>
    <row r="653" spans="18:19">
      <c r="R653" s="440">
        <v>54848</v>
      </c>
      <c r="S653" s="446">
        <f t="shared" si="12"/>
        <v>333.39770178532257</v>
      </c>
    </row>
    <row r="654" spans="18:19">
      <c r="R654" s="440">
        <v>54879</v>
      </c>
      <c r="S654" s="446">
        <f t="shared" si="12"/>
        <v>333.95336462163147</v>
      </c>
    </row>
    <row r="655" spans="18:19">
      <c r="R655" s="440">
        <v>54909</v>
      </c>
      <c r="S655" s="446">
        <f t="shared" si="12"/>
        <v>334.50995356266753</v>
      </c>
    </row>
    <row r="656" spans="18:19">
      <c r="R656" s="440">
        <v>54940</v>
      </c>
      <c r="S656" s="446">
        <f t="shared" si="12"/>
        <v>335.06747015193866</v>
      </c>
    </row>
    <row r="657" spans="18:19">
      <c r="R657" s="440">
        <v>54970</v>
      </c>
      <c r="S657" s="446">
        <f t="shared" si="12"/>
        <v>335.62591593552526</v>
      </c>
    </row>
    <row r="658" spans="18:19">
      <c r="R658" s="440">
        <v>55001</v>
      </c>
      <c r="S658" s="446">
        <f t="shared" si="12"/>
        <v>336.18529246208448</v>
      </c>
    </row>
    <row r="659" spans="18:19">
      <c r="R659" s="440">
        <v>55032</v>
      </c>
      <c r="S659" s="446">
        <f t="shared" si="12"/>
        <v>336.74560128285464</v>
      </c>
    </row>
    <row r="660" spans="18:19">
      <c r="R660" s="440">
        <v>55062</v>
      </c>
      <c r="S660" s="446">
        <f t="shared" si="12"/>
        <v>337.3068439516594</v>
      </c>
    </row>
    <row r="661" spans="18:19">
      <c r="R661" s="440">
        <v>55093</v>
      </c>
      <c r="S661" s="446">
        <f t="shared" si="12"/>
        <v>337.86902202491217</v>
      </c>
    </row>
    <row r="662" spans="18:19">
      <c r="R662" s="440">
        <v>55123</v>
      </c>
      <c r="S662" s="446">
        <f t="shared" si="12"/>
        <v>338.43213706162038</v>
      </c>
    </row>
    <row r="663" spans="18:19">
      <c r="R663" s="440">
        <v>55154</v>
      </c>
      <c r="S663" s="446">
        <f t="shared" si="12"/>
        <v>338.99619062338974</v>
      </c>
    </row>
    <row r="664" spans="18:19">
      <c r="R664" s="440">
        <v>55185</v>
      </c>
      <c r="S664" s="446">
        <f t="shared" si="12"/>
        <v>339.56118427442874</v>
      </c>
    </row>
    <row r="665" spans="18:19">
      <c r="R665" s="440">
        <v>55213</v>
      </c>
      <c r="S665" s="446">
        <f t="shared" ref="S665:S728" si="13">S664*($U$345/1200)+S664</f>
        <v>340.12711958155279</v>
      </c>
    </row>
    <row r="666" spans="18:19">
      <c r="R666" s="440">
        <v>55244</v>
      </c>
      <c r="S666" s="446">
        <f t="shared" si="13"/>
        <v>340.69399811418873</v>
      </c>
    </row>
    <row r="667" spans="18:19">
      <c r="R667" s="440">
        <v>55274</v>
      </c>
      <c r="S667" s="446">
        <f t="shared" si="13"/>
        <v>341.26182144437905</v>
      </c>
    </row>
    <row r="668" spans="18:19">
      <c r="R668" s="440">
        <v>55305</v>
      </c>
      <c r="S668" s="446">
        <f t="shared" si="13"/>
        <v>341.83059114678633</v>
      </c>
    </row>
    <row r="669" spans="18:19">
      <c r="R669" s="440">
        <v>55335</v>
      </c>
      <c r="S669" s="446">
        <f t="shared" si="13"/>
        <v>342.40030879869767</v>
      </c>
    </row>
    <row r="670" spans="18:19">
      <c r="R670" s="440">
        <v>55366</v>
      </c>
      <c r="S670" s="446">
        <f t="shared" si="13"/>
        <v>342.97097598002881</v>
      </c>
    </row>
    <row r="671" spans="18:19">
      <c r="R671" s="440">
        <v>55397</v>
      </c>
      <c r="S671" s="446">
        <f t="shared" si="13"/>
        <v>343.54259427332886</v>
      </c>
    </row>
    <row r="672" spans="18:19">
      <c r="R672" s="440">
        <v>55427</v>
      </c>
      <c r="S672" s="446">
        <f t="shared" si="13"/>
        <v>344.11516526378443</v>
      </c>
    </row>
    <row r="673" spans="18:19">
      <c r="R673" s="440">
        <v>55458</v>
      </c>
      <c r="S673" s="446">
        <f t="shared" si="13"/>
        <v>344.68869053922407</v>
      </c>
    </row>
    <row r="674" spans="18:19">
      <c r="R674" s="440">
        <v>55488</v>
      </c>
      <c r="S674" s="446">
        <f t="shared" si="13"/>
        <v>345.26317169012276</v>
      </c>
    </row>
    <row r="675" spans="18:19">
      <c r="R675" s="440">
        <v>55519</v>
      </c>
      <c r="S675" s="446">
        <f t="shared" si="13"/>
        <v>345.83861030960628</v>
      </c>
    </row>
    <row r="676" spans="18:19">
      <c r="R676" s="440">
        <v>55550</v>
      </c>
      <c r="S676" s="446">
        <f t="shared" si="13"/>
        <v>346.41500799345562</v>
      </c>
    </row>
    <row r="677" spans="18:19">
      <c r="R677" s="440">
        <v>55579</v>
      </c>
      <c r="S677" s="446">
        <f t="shared" si="13"/>
        <v>346.9923663401114</v>
      </c>
    </row>
    <row r="678" spans="18:19">
      <c r="R678" s="440">
        <v>55610</v>
      </c>
      <c r="S678" s="446">
        <f t="shared" si="13"/>
        <v>347.57068695067824</v>
      </c>
    </row>
    <row r="679" spans="18:19">
      <c r="R679" s="440">
        <v>55640</v>
      </c>
      <c r="S679" s="446">
        <f t="shared" si="13"/>
        <v>348.14997142892935</v>
      </c>
    </row>
    <row r="680" spans="18:19">
      <c r="R680" s="440">
        <v>55671</v>
      </c>
      <c r="S680" s="446">
        <f t="shared" si="13"/>
        <v>348.73022138131091</v>
      </c>
    </row>
    <row r="681" spans="18:19">
      <c r="R681" s="440">
        <v>55701</v>
      </c>
      <c r="S681" s="446">
        <f t="shared" si="13"/>
        <v>349.31143841694643</v>
      </c>
    </row>
    <row r="682" spans="18:19">
      <c r="R682" s="440">
        <v>55732</v>
      </c>
      <c r="S682" s="446">
        <f t="shared" si="13"/>
        <v>349.89362414764133</v>
      </c>
    </row>
    <row r="683" spans="18:19">
      <c r="R683" s="440">
        <v>55763</v>
      </c>
      <c r="S683" s="446">
        <f t="shared" si="13"/>
        <v>350.47678018788741</v>
      </c>
    </row>
    <row r="684" spans="18:19">
      <c r="R684" s="440">
        <v>55793</v>
      </c>
      <c r="S684" s="446">
        <f t="shared" si="13"/>
        <v>351.06090815486721</v>
      </c>
    </row>
    <row r="685" spans="18:19">
      <c r="R685" s="440">
        <v>55824</v>
      </c>
      <c r="S685" s="446">
        <f t="shared" si="13"/>
        <v>351.64600966845865</v>
      </c>
    </row>
    <row r="686" spans="18:19">
      <c r="R686" s="440">
        <v>55854</v>
      </c>
      <c r="S686" s="446">
        <f t="shared" si="13"/>
        <v>352.23208635123939</v>
      </c>
    </row>
    <row r="687" spans="18:19">
      <c r="R687" s="440">
        <v>55885</v>
      </c>
      <c r="S687" s="446">
        <f t="shared" si="13"/>
        <v>352.81913982849147</v>
      </c>
    </row>
    <row r="688" spans="18:19">
      <c r="R688" s="440">
        <v>55916</v>
      </c>
      <c r="S688" s="446">
        <f t="shared" si="13"/>
        <v>353.40717172820564</v>
      </c>
    </row>
    <row r="689" spans="18:19">
      <c r="R689" s="440">
        <v>55944</v>
      </c>
      <c r="S689" s="446">
        <f t="shared" si="13"/>
        <v>353.99618368108599</v>
      </c>
    </row>
    <row r="690" spans="18:19">
      <c r="R690" s="440">
        <v>55975</v>
      </c>
      <c r="S690" s="446">
        <f t="shared" si="13"/>
        <v>354.5861773205545</v>
      </c>
    </row>
    <row r="691" spans="18:19">
      <c r="R691" s="440">
        <v>56005</v>
      </c>
      <c r="S691" s="446">
        <f t="shared" si="13"/>
        <v>355.1771542827554</v>
      </c>
    </row>
    <row r="692" spans="18:19">
      <c r="R692" s="440">
        <v>56036</v>
      </c>
      <c r="S692" s="446">
        <f t="shared" si="13"/>
        <v>355.76911620656</v>
      </c>
    </row>
    <row r="693" spans="18:19">
      <c r="R693" s="440">
        <v>56066</v>
      </c>
      <c r="S693" s="446">
        <f t="shared" si="13"/>
        <v>356.36206473357095</v>
      </c>
    </row>
    <row r="694" spans="18:19">
      <c r="R694" s="440">
        <v>56097</v>
      </c>
      <c r="S694" s="446">
        <f t="shared" si="13"/>
        <v>356.95600150812692</v>
      </c>
    </row>
    <row r="695" spans="18:19">
      <c r="R695" s="440">
        <v>56128</v>
      </c>
      <c r="S695" s="446">
        <f t="shared" si="13"/>
        <v>357.55092817730713</v>
      </c>
    </row>
    <row r="696" spans="18:19">
      <c r="R696" s="440">
        <v>56158</v>
      </c>
      <c r="S696" s="446">
        <f t="shared" si="13"/>
        <v>358.14684639093599</v>
      </c>
    </row>
    <row r="697" spans="18:19">
      <c r="R697" s="440">
        <v>56189</v>
      </c>
      <c r="S697" s="446">
        <f t="shared" si="13"/>
        <v>358.74375780158755</v>
      </c>
    </row>
    <row r="698" spans="18:19">
      <c r="R698" s="440">
        <v>56219</v>
      </c>
      <c r="S698" s="446">
        <f t="shared" si="13"/>
        <v>359.34166406459019</v>
      </c>
    </row>
    <row r="699" spans="18:19">
      <c r="R699" s="440">
        <v>56250</v>
      </c>
      <c r="S699" s="446">
        <f t="shared" si="13"/>
        <v>359.9405668380312</v>
      </c>
    </row>
    <row r="700" spans="18:19">
      <c r="R700" s="440">
        <v>56281</v>
      </c>
      <c r="S700" s="446">
        <f t="shared" si="13"/>
        <v>360.54046778276125</v>
      </c>
    </row>
    <row r="701" spans="18:19">
      <c r="R701" s="440">
        <v>56309</v>
      </c>
      <c r="S701" s="446">
        <f t="shared" si="13"/>
        <v>361.14136856239918</v>
      </c>
    </row>
    <row r="702" spans="18:19">
      <c r="R702" s="440">
        <v>56340</v>
      </c>
      <c r="S702" s="446">
        <f t="shared" si="13"/>
        <v>361.74327084333652</v>
      </c>
    </row>
    <row r="703" spans="18:19">
      <c r="R703" s="440">
        <v>56370</v>
      </c>
      <c r="S703" s="446">
        <f t="shared" si="13"/>
        <v>362.34617629474207</v>
      </c>
    </row>
    <row r="704" spans="18:19">
      <c r="R704" s="440">
        <v>56401</v>
      </c>
      <c r="S704" s="446">
        <f t="shared" si="13"/>
        <v>362.95008658856665</v>
      </c>
    </row>
    <row r="705" spans="18:19">
      <c r="R705" s="440">
        <v>56431</v>
      </c>
      <c r="S705" s="446">
        <f t="shared" si="13"/>
        <v>363.55500339954762</v>
      </c>
    </row>
    <row r="706" spans="18:19">
      <c r="R706" s="440">
        <v>56462</v>
      </c>
      <c r="S706" s="446">
        <f t="shared" si="13"/>
        <v>364.16092840521355</v>
      </c>
    </row>
    <row r="707" spans="18:19">
      <c r="R707" s="440">
        <v>56493</v>
      </c>
      <c r="S707" s="446">
        <f t="shared" si="13"/>
        <v>364.76786328588889</v>
      </c>
    </row>
    <row r="708" spans="18:19">
      <c r="R708" s="440">
        <v>56523</v>
      </c>
      <c r="S708" s="446">
        <f t="shared" si="13"/>
        <v>365.37580972469868</v>
      </c>
    </row>
    <row r="709" spans="18:19">
      <c r="R709" s="440">
        <v>56554</v>
      </c>
      <c r="S709" s="446">
        <f t="shared" si="13"/>
        <v>365.9847694075732</v>
      </c>
    </row>
    <row r="710" spans="18:19">
      <c r="R710" s="440">
        <v>56584</v>
      </c>
      <c r="S710" s="446">
        <f t="shared" si="13"/>
        <v>366.59474402325247</v>
      </c>
    </row>
    <row r="711" spans="18:19">
      <c r="R711" s="440">
        <v>56615</v>
      </c>
      <c r="S711" s="446">
        <f t="shared" si="13"/>
        <v>367.20573526329122</v>
      </c>
    </row>
    <row r="712" spans="18:19">
      <c r="R712" s="440">
        <v>56646</v>
      </c>
      <c r="S712" s="446">
        <f t="shared" si="13"/>
        <v>367.81774482206339</v>
      </c>
    </row>
    <row r="713" spans="18:19">
      <c r="R713" s="440">
        <v>56674</v>
      </c>
      <c r="S713" s="446">
        <f t="shared" si="13"/>
        <v>368.43077439676682</v>
      </c>
    </row>
    <row r="714" spans="18:19">
      <c r="R714" s="440">
        <v>56705</v>
      </c>
      <c r="S714" s="446">
        <f t="shared" si="13"/>
        <v>369.0448256874281</v>
      </c>
    </row>
    <row r="715" spans="18:19">
      <c r="R715" s="440">
        <v>56735</v>
      </c>
      <c r="S715" s="446">
        <f t="shared" si="13"/>
        <v>369.65990039690718</v>
      </c>
    </row>
    <row r="716" spans="18:19">
      <c r="R716" s="440">
        <v>56766</v>
      </c>
      <c r="S716" s="446">
        <f t="shared" si="13"/>
        <v>370.27600023090201</v>
      </c>
    </row>
    <row r="717" spans="18:19">
      <c r="R717" s="440">
        <v>56796</v>
      </c>
      <c r="S717" s="446">
        <f t="shared" si="13"/>
        <v>370.89312689795349</v>
      </c>
    </row>
    <row r="718" spans="18:19">
      <c r="R718" s="440">
        <v>56827</v>
      </c>
      <c r="S718" s="446">
        <f t="shared" si="13"/>
        <v>371.51128210945006</v>
      </c>
    </row>
    <row r="719" spans="18:19">
      <c r="R719" s="440">
        <v>56858</v>
      </c>
      <c r="S719" s="446">
        <f t="shared" si="13"/>
        <v>372.13046757963247</v>
      </c>
    </row>
    <row r="720" spans="18:19">
      <c r="R720" s="440">
        <v>56888</v>
      </c>
      <c r="S720" s="446">
        <f t="shared" si="13"/>
        <v>372.7506850255985</v>
      </c>
    </row>
    <row r="721" spans="18:19">
      <c r="R721" s="440">
        <v>56919</v>
      </c>
      <c r="S721" s="446">
        <f t="shared" si="13"/>
        <v>373.37193616730781</v>
      </c>
    </row>
    <row r="722" spans="18:19">
      <c r="R722" s="440">
        <v>56949</v>
      </c>
      <c r="S722" s="446">
        <f t="shared" si="13"/>
        <v>373.99422272758665</v>
      </c>
    </row>
    <row r="723" spans="18:19">
      <c r="R723" s="440">
        <v>56980</v>
      </c>
      <c r="S723" s="446">
        <f t="shared" si="13"/>
        <v>374.6175464321326</v>
      </c>
    </row>
    <row r="724" spans="18:19">
      <c r="R724" s="440">
        <v>57011</v>
      </c>
      <c r="S724" s="446">
        <f t="shared" si="13"/>
        <v>375.24190900951947</v>
      </c>
    </row>
    <row r="725" spans="18:19">
      <c r="R725" s="440">
        <v>57040</v>
      </c>
      <c r="S725" s="446">
        <f t="shared" si="13"/>
        <v>375.86731219120202</v>
      </c>
    </row>
    <row r="726" spans="18:19">
      <c r="R726" s="440">
        <v>57071</v>
      </c>
      <c r="S726" s="446">
        <f t="shared" si="13"/>
        <v>376.49375771152069</v>
      </c>
    </row>
    <row r="727" spans="18:19">
      <c r="R727" s="440">
        <v>57101</v>
      </c>
      <c r="S727" s="446">
        <f t="shared" si="13"/>
        <v>377.12124730770654</v>
      </c>
    </row>
    <row r="728" spans="18:19">
      <c r="R728" s="440">
        <v>57132</v>
      </c>
      <c r="S728" s="446">
        <f t="shared" si="13"/>
        <v>377.74978271988607</v>
      </c>
    </row>
    <row r="729" spans="18:19">
      <c r="R729" s="440">
        <v>57162</v>
      </c>
      <c r="S729" s="446">
        <f t="shared" ref="S729:S792" si="14">S728*($U$345/1200)+S728</f>
        <v>378.37936569108587</v>
      </c>
    </row>
    <row r="730" spans="18:19">
      <c r="R730" s="440">
        <v>57193</v>
      </c>
      <c r="S730" s="446">
        <f t="shared" si="14"/>
        <v>379.00999796723767</v>
      </c>
    </row>
    <row r="731" spans="18:19">
      <c r="R731" s="440">
        <v>57224</v>
      </c>
      <c r="S731" s="446">
        <f t="shared" si="14"/>
        <v>379.64168129718308</v>
      </c>
    </row>
    <row r="732" spans="18:19">
      <c r="R732" s="440">
        <v>57254</v>
      </c>
      <c r="S732" s="446">
        <f t="shared" si="14"/>
        <v>380.27441743267838</v>
      </c>
    </row>
    <row r="733" spans="18:19">
      <c r="R733" s="440">
        <v>57285</v>
      </c>
      <c r="S733" s="446">
        <f t="shared" si="14"/>
        <v>380.90820812839951</v>
      </c>
    </row>
    <row r="734" spans="18:19">
      <c r="R734" s="440">
        <v>57315</v>
      </c>
      <c r="S734" s="446">
        <f t="shared" si="14"/>
        <v>381.54305514194687</v>
      </c>
    </row>
    <row r="735" spans="18:19">
      <c r="R735" s="440">
        <v>57346</v>
      </c>
      <c r="S735" s="446">
        <f t="shared" si="14"/>
        <v>382.17896023385009</v>
      </c>
    </row>
    <row r="736" spans="18:19">
      <c r="R736" s="440">
        <v>57377</v>
      </c>
      <c r="S736" s="446">
        <f t="shared" si="14"/>
        <v>382.8159251675732</v>
      </c>
    </row>
    <row r="737" spans="18:19">
      <c r="R737" s="440">
        <v>57405</v>
      </c>
      <c r="S737" s="446">
        <f t="shared" si="14"/>
        <v>383.45395170951917</v>
      </c>
    </row>
    <row r="738" spans="18:19">
      <c r="R738" s="440">
        <v>57436</v>
      </c>
      <c r="S738" s="446">
        <f t="shared" si="14"/>
        <v>384.09304162903504</v>
      </c>
    </row>
    <row r="739" spans="18:19">
      <c r="R739" s="440">
        <v>57466</v>
      </c>
      <c r="S739" s="446">
        <f t="shared" si="14"/>
        <v>384.73319669841675</v>
      </c>
    </row>
    <row r="740" spans="18:19">
      <c r="R740" s="440">
        <v>57497</v>
      </c>
      <c r="S740" s="446">
        <f t="shared" si="14"/>
        <v>385.37441869291411</v>
      </c>
    </row>
    <row r="741" spans="18:19">
      <c r="R741" s="440">
        <v>57527</v>
      </c>
      <c r="S741" s="446">
        <f t="shared" si="14"/>
        <v>386.01670939073563</v>
      </c>
    </row>
    <row r="742" spans="18:19">
      <c r="R742" s="440">
        <v>57558</v>
      </c>
      <c r="S742" s="446">
        <f t="shared" si="14"/>
        <v>386.66007057305353</v>
      </c>
    </row>
    <row r="743" spans="18:19">
      <c r="R743" s="440">
        <v>57589</v>
      </c>
      <c r="S743" s="446">
        <f t="shared" si="14"/>
        <v>387.30450402400862</v>
      </c>
    </row>
    <row r="744" spans="18:19">
      <c r="R744" s="440">
        <v>57619</v>
      </c>
      <c r="S744" s="446">
        <f t="shared" si="14"/>
        <v>387.9500115307153</v>
      </c>
    </row>
    <row r="745" spans="18:19">
      <c r="R745" s="440">
        <v>57650</v>
      </c>
      <c r="S745" s="446">
        <f t="shared" si="14"/>
        <v>388.5965948832665</v>
      </c>
    </row>
    <row r="746" spans="18:19">
      <c r="R746" s="440">
        <v>57680</v>
      </c>
      <c r="S746" s="446">
        <f t="shared" si="14"/>
        <v>389.2442558747386</v>
      </c>
    </row>
    <row r="747" spans="18:19">
      <c r="R747" s="440">
        <v>57711</v>
      </c>
      <c r="S747" s="446">
        <f t="shared" si="14"/>
        <v>389.89299630119649</v>
      </c>
    </row>
    <row r="748" spans="18:19">
      <c r="R748" s="440">
        <v>57742</v>
      </c>
      <c r="S748" s="446">
        <f t="shared" si="14"/>
        <v>390.54281796169846</v>
      </c>
    </row>
    <row r="749" spans="18:19">
      <c r="R749" s="440">
        <v>57770</v>
      </c>
      <c r="S749" s="446">
        <f t="shared" si="14"/>
        <v>391.19372265830128</v>
      </c>
    </row>
    <row r="750" spans="18:19">
      <c r="R750" s="440">
        <v>57801</v>
      </c>
      <c r="S750" s="446">
        <f t="shared" si="14"/>
        <v>391.84571219606511</v>
      </c>
    </row>
    <row r="751" spans="18:19">
      <c r="R751" s="440">
        <v>57831</v>
      </c>
      <c r="S751" s="446">
        <f t="shared" si="14"/>
        <v>392.49878838305852</v>
      </c>
    </row>
    <row r="752" spans="18:19">
      <c r="R752" s="440">
        <v>57862</v>
      </c>
      <c r="S752" s="446">
        <f t="shared" si="14"/>
        <v>393.15295303036362</v>
      </c>
    </row>
    <row r="753" spans="18:19">
      <c r="R753" s="440">
        <v>57892</v>
      </c>
      <c r="S753" s="446">
        <f t="shared" si="14"/>
        <v>393.80820795208092</v>
      </c>
    </row>
    <row r="754" spans="18:19">
      <c r="R754" s="440">
        <v>57923</v>
      </c>
      <c r="S754" s="446">
        <f t="shared" si="14"/>
        <v>394.4645549653344</v>
      </c>
    </row>
    <row r="755" spans="18:19">
      <c r="R755" s="440">
        <v>57954</v>
      </c>
      <c r="S755" s="446">
        <f t="shared" si="14"/>
        <v>395.12199589027665</v>
      </c>
    </row>
    <row r="756" spans="18:19">
      <c r="R756" s="440">
        <v>57984</v>
      </c>
      <c r="S756" s="446">
        <f t="shared" si="14"/>
        <v>395.78053255009377</v>
      </c>
    </row>
    <row r="757" spans="18:19">
      <c r="R757" s="440">
        <v>58015</v>
      </c>
      <c r="S757" s="446">
        <f t="shared" si="14"/>
        <v>396.44016677101058</v>
      </c>
    </row>
    <row r="758" spans="18:19">
      <c r="R758" s="440">
        <v>58045</v>
      </c>
      <c r="S758" s="446">
        <f t="shared" si="14"/>
        <v>397.10090038229561</v>
      </c>
    </row>
    <row r="759" spans="18:19">
      <c r="R759" s="440">
        <v>58076</v>
      </c>
      <c r="S759" s="446">
        <f t="shared" si="14"/>
        <v>397.76273521626609</v>
      </c>
    </row>
    <row r="760" spans="18:19">
      <c r="R760" s="440">
        <v>58107</v>
      </c>
      <c r="S760" s="446">
        <f t="shared" si="14"/>
        <v>398.42567310829321</v>
      </c>
    </row>
    <row r="761" spans="18:19">
      <c r="R761" s="440">
        <v>58135</v>
      </c>
      <c r="S761" s="446">
        <f t="shared" si="14"/>
        <v>399.08971589680704</v>
      </c>
    </row>
    <row r="762" spans="18:19">
      <c r="R762" s="440">
        <v>58166</v>
      </c>
      <c r="S762" s="446">
        <f t="shared" si="14"/>
        <v>399.75486542330174</v>
      </c>
    </row>
    <row r="763" spans="18:19">
      <c r="R763" s="440">
        <v>58196</v>
      </c>
      <c r="S763" s="446">
        <f t="shared" si="14"/>
        <v>400.42112353234057</v>
      </c>
    </row>
    <row r="764" spans="18:19">
      <c r="R764" s="440">
        <v>58227</v>
      </c>
      <c r="S764" s="446">
        <f t="shared" si="14"/>
        <v>401.08849207156112</v>
      </c>
    </row>
    <row r="765" spans="18:19">
      <c r="R765" s="440">
        <v>58257</v>
      </c>
      <c r="S765" s="446">
        <f t="shared" si="14"/>
        <v>401.75697289168039</v>
      </c>
    </row>
    <row r="766" spans="18:19">
      <c r="R766" s="440">
        <v>58288</v>
      </c>
      <c r="S766" s="446">
        <f t="shared" si="14"/>
        <v>402.42656784649984</v>
      </c>
    </row>
    <row r="767" spans="18:19">
      <c r="R767" s="440">
        <v>58319</v>
      </c>
      <c r="S767" s="446">
        <f t="shared" si="14"/>
        <v>403.09727879291069</v>
      </c>
    </row>
    <row r="768" spans="18:19">
      <c r="R768" s="440">
        <v>58349</v>
      </c>
      <c r="S768" s="446">
        <f t="shared" si="14"/>
        <v>403.7691075908989</v>
      </c>
    </row>
    <row r="769" spans="18:19">
      <c r="R769" s="440">
        <v>58380</v>
      </c>
      <c r="S769" s="446">
        <f t="shared" si="14"/>
        <v>404.44205610355039</v>
      </c>
    </row>
    <row r="770" spans="18:19">
      <c r="R770" s="440">
        <v>58410</v>
      </c>
      <c r="S770" s="446">
        <f t="shared" si="14"/>
        <v>405.1161261970563</v>
      </c>
    </row>
    <row r="771" spans="18:19">
      <c r="R771" s="440">
        <v>58441</v>
      </c>
      <c r="S771" s="446">
        <f t="shared" si="14"/>
        <v>405.79131974071805</v>
      </c>
    </row>
    <row r="772" spans="18:19">
      <c r="R772" s="440">
        <v>58472</v>
      </c>
      <c r="S772" s="446">
        <f t="shared" si="14"/>
        <v>406.46763860695256</v>
      </c>
    </row>
    <row r="773" spans="18:19">
      <c r="R773" s="440">
        <v>58501</v>
      </c>
      <c r="S773" s="446">
        <f t="shared" si="14"/>
        <v>407.14508467129747</v>
      </c>
    </row>
    <row r="774" spans="18:19">
      <c r="R774" s="440">
        <v>58532</v>
      </c>
      <c r="S774" s="446">
        <f t="shared" si="14"/>
        <v>407.82365981241628</v>
      </c>
    </row>
    <row r="775" spans="18:19">
      <c r="R775" s="440">
        <v>58562</v>
      </c>
      <c r="S775" s="446">
        <f t="shared" si="14"/>
        <v>408.50336591210362</v>
      </c>
    </row>
    <row r="776" spans="18:19">
      <c r="R776" s="440">
        <v>58593</v>
      </c>
      <c r="S776" s="446">
        <f t="shared" si="14"/>
        <v>409.18420485529043</v>
      </c>
    </row>
    <row r="777" spans="18:19">
      <c r="R777" s="440">
        <v>58623</v>
      </c>
      <c r="S777" s="446">
        <f t="shared" si="14"/>
        <v>409.86617853004924</v>
      </c>
    </row>
    <row r="778" spans="18:19">
      <c r="R778" s="440">
        <v>58654</v>
      </c>
      <c r="S778" s="446">
        <f t="shared" si="14"/>
        <v>410.5492888275993</v>
      </c>
    </row>
    <row r="779" spans="18:19">
      <c r="R779" s="440">
        <v>58685</v>
      </c>
      <c r="S779" s="446">
        <f t="shared" si="14"/>
        <v>411.23353764231194</v>
      </c>
    </row>
    <row r="780" spans="18:19">
      <c r="R780" s="440">
        <v>58715</v>
      </c>
      <c r="S780" s="446">
        <f t="shared" si="14"/>
        <v>411.91892687171583</v>
      </c>
    </row>
    <row r="781" spans="18:19">
      <c r="R781" s="440">
        <v>58746</v>
      </c>
      <c r="S781" s="446">
        <f t="shared" si="14"/>
        <v>412.60545841650202</v>
      </c>
    </row>
    <row r="782" spans="18:19">
      <c r="R782" s="440">
        <v>58776</v>
      </c>
      <c r="S782" s="446">
        <f t="shared" si="14"/>
        <v>413.29313418052953</v>
      </c>
    </row>
    <row r="783" spans="18:19">
      <c r="R783" s="440">
        <v>58807</v>
      </c>
      <c r="S783" s="446">
        <f t="shared" si="14"/>
        <v>413.98195607083039</v>
      </c>
    </row>
    <row r="784" spans="18:19">
      <c r="R784" s="440">
        <v>58838</v>
      </c>
      <c r="S784" s="446">
        <f t="shared" si="14"/>
        <v>414.67192599761512</v>
      </c>
    </row>
    <row r="785" spans="18:19">
      <c r="R785" s="440">
        <v>58866</v>
      </c>
      <c r="S785" s="446">
        <f t="shared" si="14"/>
        <v>415.36304587427782</v>
      </c>
    </row>
    <row r="786" spans="18:19">
      <c r="R786" s="440">
        <v>58897</v>
      </c>
      <c r="S786" s="446">
        <f t="shared" si="14"/>
        <v>416.05531761740161</v>
      </c>
    </row>
    <row r="787" spans="18:19">
      <c r="R787" s="440">
        <v>58927</v>
      </c>
      <c r="S787" s="446">
        <f t="shared" si="14"/>
        <v>416.74874314676396</v>
      </c>
    </row>
    <row r="788" spans="18:19">
      <c r="R788" s="440">
        <v>58958</v>
      </c>
      <c r="S788" s="446">
        <f t="shared" si="14"/>
        <v>417.4433243853419</v>
      </c>
    </row>
    <row r="789" spans="18:19">
      <c r="R789" s="440">
        <v>58988</v>
      </c>
      <c r="S789" s="446">
        <f t="shared" si="14"/>
        <v>418.13906325931748</v>
      </c>
    </row>
    <row r="790" spans="18:19">
      <c r="R790" s="440">
        <v>59019</v>
      </c>
      <c r="S790" s="446">
        <f t="shared" si="14"/>
        <v>418.835961698083</v>
      </c>
    </row>
    <row r="791" spans="18:19">
      <c r="R791" s="440">
        <v>59050</v>
      </c>
      <c r="S791" s="446">
        <f t="shared" si="14"/>
        <v>419.53402163424647</v>
      </c>
    </row>
    <row r="792" spans="18:19">
      <c r="R792" s="440">
        <v>59080</v>
      </c>
      <c r="S792" s="446">
        <f t="shared" si="14"/>
        <v>420.23324500363691</v>
      </c>
    </row>
    <row r="793" spans="18:19">
      <c r="R793" s="440">
        <v>59111</v>
      </c>
      <c r="S793" s="446">
        <f t="shared" ref="S793:S856" si="15">S792*($U$345/1200)+S792</f>
        <v>420.93363374530963</v>
      </c>
    </row>
    <row r="794" spans="18:19">
      <c r="R794" s="440">
        <v>59141</v>
      </c>
      <c r="S794" s="446">
        <f t="shared" si="15"/>
        <v>421.6351898015518</v>
      </c>
    </row>
    <row r="795" spans="18:19">
      <c r="R795" s="440">
        <v>59172</v>
      </c>
      <c r="S795" s="446">
        <f t="shared" si="15"/>
        <v>422.33791511788775</v>
      </c>
    </row>
    <row r="796" spans="18:19">
      <c r="R796" s="440">
        <v>59203</v>
      </c>
      <c r="S796" s="446">
        <f t="shared" si="15"/>
        <v>423.0418116430842</v>
      </c>
    </row>
    <row r="797" spans="18:19">
      <c r="R797" s="440">
        <v>59231</v>
      </c>
      <c r="S797" s="446">
        <f t="shared" si="15"/>
        <v>423.746881329156</v>
      </c>
    </row>
    <row r="798" spans="18:19">
      <c r="R798" s="440">
        <v>59262</v>
      </c>
      <c r="S798" s="446">
        <f t="shared" si="15"/>
        <v>424.45312613137128</v>
      </c>
    </row>
    <row r="799" spans="18:19">
      <c r="R799" s="440">
        <v>59292</v>
      </c>
      <c r="S799" s="446">
        <f t="shared" si="15"/>
        <v>425.16054800825691</v>
      </c>
    </row>
    <row r="800" spans="18:19">
      <c r="R800" s="440">
        <v>59323</v>
      </c>
      <c r="S800" s="446">
        <f t="shared" si="15"/>
        <v>425.86914892160399</v>
      </c>
    </row>
    <row r="801" spans="18:19">
      <c r="R801" s="440">
        <v>59353</v>
      </c>
      <c r="S801" s="446">
        <f t="shared" si="15"/>
        <v>426.57893083647332</v>
      </c>
    </row>
    <row r="802" spans="18:19">
      <c r="R802" s="440">
        <v>59384</v>
      </c>
      <c r="S802" s="446">
        <f t="shared" si="15"/>
        <v>427.28989572120076</v>
      </c>
    </row>
    <row r="803" spans="18:19">
      <c r="R803" s="440">
        <v>59415</v>
      </c>
      <c r="S803" s="446">
        <f t="shared" si="15"/>
        <v>428.00204554740276</v>
      </c>
    </row>
    <row r="804" spans="18:19">
      <c r="R804" s="440">
        <v>59445</v>
      </c>
      <c r="S804" s="446">
        <f t="shared" si="15"/>
        <v>428.71538228998179</v>
      </c>
    </row>
    <row r="805" spans="18:19">
      <c r="R805" s="440">
        <v>59476</v>
      </c>
      <c r="S805" s="446">
        <f t="shared" si="15"/>
        <v>429.42990792713175</v>
      </c>
    </row>
    <row r="806" spans="18:19">
      <c r="R806" s="440">
        <v>59506</v>
      </c>
      <c r="S806" s="446">
        <f t="shared" si="15"/>
        <v>430.14562444034362</v>
      </c>
    </row>
    <row r="807" spans="18:19">
      <c r="R807" s="440">
        <v>59537</v>
      </c>
      <c r="S807" s="446">
        <f t="shared" si="15"/>
        <v>430.86253381441088</v>
      </c>
    </row>
    <row r="808" spans="18:19">
      <c r="R808" s="440">
        <v>59568</v>
      </c>
      <c r="S808" s="446">
        <f t="shared" si="15"/>
        <v>431.58063803743488</v>
      </c>
    </row>
    <row r="809" spans="18:19">
      <c r="R809" s="440">
        <v>59596</v>
      </c>
      <c r="S809" s="446">
        <f t="shared" si="15"/>
        <v>432.29993910083061</v>
      </c>
    </row>
    <row r="810" spans="18:19">
      <c r="R810" s="440">
        <v>59627</v>
      </c>
      <c r="S810" s="446">
        <f t="shared" si="15"/>
        <v>433.02043899933199</v>
      </c>
    </row>
    <row r="811" spans="18:19">
      <c r="R811" s="440">
        <v>59657</v>
      </c>
      <c r="S811" s="446">
        <f t="shared" si="15"/>
        <v>433.74213973099756</v>
      </c>
    </row>
    <row r="812" spans="18:19">
      <c r="R812" s="440">
        <v>59688</v>
      </c>
      <c r="S812" s="446">
        <f t="shared" si="15"/>
        <v>434.46504329721591</v>
      </c>
    </row>
    <row r="813" spans="18:19">
      <c r="R813" s="440">
        <v>59718</v>
      </c>
      <c r="S813" s="446">
        <f t="shared" si="15"/>
        <v>435.18915170271129</v>
      </c>
    </row>
    <row r="814" spans="18:19">
      <c r="R814" s="440">
        <v>59749</v>
      </c>
      <c r="S814" s="446">
        <f t="shared" si="15"/>
        <v>435.91446695554913</v>
      </c>
    </row>
    <row r="815" spans="18:19">
      <c r="R815" s="440">
        <v>59780</v>
      </c>
      <c r="S815" s="446">
        <f t="shared" si="15"/>
        <v>436.64099106714173</v>
      </c>
    </row>
    <row r="816" spans="18:19">
      <c r="R816" s="440">
        <v>59810</v>
      </c>
      <c r="S816" s="446">
        <f t="shared" si="15"/>
        <v>437.36872605225363</v>
      </c>
    </row>
    <row r="817" spans="18:19">
      <c r="R817" s="440">
        <v>59841</v>
      </c>
      <c r="S817" s="446">
        <f t="shared" si="15"/>
        <v>438.09767392900739</v>
      </c>
    </row>
    <row r="818" spans="18:19">
      <c r="R818" s="440">
        <v>59871</v>
      </c>
      <c r="S818" s="446">
        <f t="shared" si="15"/>
        <v>438.82783671888905</v>
      </c>
    </row>
    <row r="819" spans="18:19">
      <c r="R819" s="440">
        <v>59902</v>
      </c>
      <c r="S819" s="446">
        <f t="shared" si="15"/>
        <v>439.55921644675385</v>
      </c>
    </row>
    <row r="820" spans="18:19">
      <c r="R820" s="440">
        <v>59933</v>
      </c>
      <c r="S820" s="446">
        <f t="shared" si="15"/>
        <v>440.29181514083177</v>
      </c>
    </row>
    <row r="821" spans="18:19">
      <c r="R821" s="440">
        <v>59962</v>
      </c>
      <c r="S821" s="446">
        <f t="shared" si="15"/>
        <v>441.02563483273315</v>
      </c>
    </row>
    <row r="822" spans="18:19">
      <c r="R822" s="440">
        <v>59993</v>
      </c>
      <c r="S822" s="446">
        <f t="shared" si="15"/>
        <v>441.76067755745436</v>
      </c>
    </row>
    <row r="823" spans="18:19">
      <c r="R823" s="440">
        <v>60023</v>
      </c>
      <c r="S823" s="446">
        <f t="shared" si="15"/>
        <v>442.49694535338347</v>
      </c>
    </row>
    <row r="824" spans="18:19">
      <c r="R824" s="440">
        <v>60054</v>
      </c>
      <c r="S824" s="446">
        <f t="shared" si="15"/>
        <v>443.23444026230578</v>
      </c>
    </row>
    <row r="825" spans="18:19">
      <c r="R825" s="440">
        <v>60084</v>
      </c>
      <c r="S825" s="446">
        <f t="shared" si="15"/>
        <v>443.9731643294096</v>
      </c>
    </row>
    <row r="826" spans="18:19">
      <c r="R826" s="440">
        <v>60115</v>
      </c>
      <c r="S826" s="446">
        <f t="shared" si="15"/>
        <v>444.71311960329194</v>
      </c>
    </row>
    <row r="827" spans="18:19">
      <c r="R827" s="440">
        <v>60146</v>
      </c>
      <c r="S827" s="446">
        <f t="shared" si="15"/>
        <v>445.45430813596408</v>
      </c>
    </row>
    <row r="828" spans="18:19">
      <c r="R828" s="440">
        <v>60176</v>
      </c>
      <c r="S828" s="446">
        <f t="shared" si="15"/>
        <v>446.19673198285733</v>
      </c>
    </row>
    <row r="829" spans="18:19">
      <c r="R829" s="440">
        <v>60207</v>
      </c>
      <c r="S829" s="446">
        <f t="shared" si="15"/>
        <v>446.94039320282877</v>
      </c>
    </row>
    <row r="830" spans="18:19">
      <c r="R830" s="440">
        <v>60237</v>
      </c>
      <c r="S830" s="446">
        <f t="shared" si="15"/>
        <v>447.6852938581668</v>
      </c>
    </row>
    <row r="831" spans="18:19">
      <c r="R831" s="440">
        <v>60268</v>
      </c>
      <c r="S831" s="446">
        <f t="shared" si="15"/>
        <v>448.43143601459707</v>
      </c>
    </row>
    <row r="832" spans="18:19">
      <c r="R832" s="440">
        <v>60299</v>
      </c>
      <c r="S832" s="446">
        <f t="shared" si="15"/>
        <v>449.17882174128806</v>
      </c>
    </row>
    <row r="833" spans="18:19">
      <c r="R833" s="440">
        <v>60327</v>
      </c>
      <c r="S833" s="446">
        <f t="shared" si="15"/>
        <v>449.9274531108569</v>
      </c>
    </row>
    <row r="834" spans="18:19">
      <c r="R834" s="440">
        <v>60358</v>
      </c>
      <c r="S834" s="446">
        <f t="shared" si="15"/>
        <v>450.67733219937497</v>
      </c>
    </row>
    <row r="835" spans="18:19">
      <c r="R835" s="440">
        <v>60388</v>
      </c>
      <c r="S835" s="446">
        <f t="shared" si="15"/>
        <v>451.42846108637394</v>
      </c>
    </row>
    <row r="836" spans="18:19">
      <c r="R836" s="440">
        <v>60419</v>
      </c>
      <c r="S836" s="446">
        <f t="shared" si="15"/>
        <v>452.18084185485122</v>
      </c>
    </row>
    <row r="837" spans="18:19">
      <c r="R837" s="440">
        <v>60449</v>
      </c>
      <c r="S837" s="446">
        <f t="shared" si="15"/>
        <v>452.934476591276</v>
      </c>
    </row>
    <row r="838" spans="18:19">
      <c r="R838" s="440">
        <v>60480</v>
      </c>
      <c r="S838" s="446">
        <f t="shared" si="15"/>
        <v>453.68936738559478</v>
      </c>
    </row>
    <row r="839" spans="18:19">
      <c r="R839" s="440">
        <v>60511</v>
      </c>
      <c r="S839" s="446">
        <f t="shared" si="15"/>
        <v>454.44551633123746</v>
      </c>
    </row>
    <row r="840" spans="18:19">
      <c r="R840" s="440">
        <v>60541</v>
      </c>
      <c r="S840" s="446">
        <f t="shared" si="15"/>
        <v>455.20292552512285</v>
      </c>
    </row>
    <row r="841" spans="18:19">
      <c r="R841" s="440">
        <v>60572</v>
      </c>
      <c r="S841" s="446">
        <f t="shared" si="15"/>
        <v>455.96159706766474</v>
      </c>
    </row>
    <row r="842" spans="18:19">
      <c r="R842" s="440">
        <v>60602</v>
      </c>
      <c r="S842" s="446">
        <f t="shared" si="15"/>
        <v>456.7215330627775</v>
      </c>
    </row>
    <row r="843" spans="18:19">
      <c r="R843" s="440">
        <v>60633</v>
      </c>
      <c r="S843" s="446">
        <f t="shared" si="15"/>
        <v>457.4827356178821</v>
      </c>
    </row>
    <row r="844" spans="18:19">
      <c r="R844" s="440">
        <v>60664</v>
      </c>
      <c r="S844" s="446">
        <f t="shared" si="15"/>
        <v>458.24520684391189</v>
      </c>
    </row>
    <row r="845" spans="18:19">
      <c r="R845" s="440">
        <v>60692</v>
      </c>
      <c r="S845" s="446">
        <f t="shared" si="15"/>
        <v>459.00894885531841</v>
      </c>
    </row>
    <row r="846" spans="18:19">
      <c r="R846" s="440">
        <v>60723</v>
      </c>
      <c r="S846" s="446">
        <f t="shared" si="15"/>
        <v>459.77396377007727</v>
      </c>
    </row>
    <row r="847" spans="18:19">
      <c r="R847" s="440">
        <v>60753</v>
      </c>
      <c r="S847" s="446">
        <f t="shared" si="15"/>
        <v>460.54025370969407</v>
      </c>
    </row>
    <row r="848" spans="18:19">
      <c r="R848" s="440">
        <v>60784</v>
      </c>
      <c r="S848" s="446">
        <f t="shared" si="15"/>
        <v>461.30782079921022</v>
      </c>
    </row>
    <row r="849" spans="18:19">
      <c r="R849" s="440">
        <v>60814</v>
      </c>
      <c r="S849" s="446">
        <f t="shared" si="15"/>
        <v>462.07666716720888</v>
      </c>
    </row>
    <row r="850" spans="18:19">
      <c r="R850" s="440">
        <v>60845</v>
      </c>
      <c r="S850" s="446">
        <f t="shared" si="15"/>
        <v>462.84679494582088</v>
      </c>
    </row>
    <row r="851" spans="18:19">
      <c r="R851" s="440">
        <v>60876</v>
      </c>
      <c r="S851" s="446">
        <f t="shared" si="15"/>
        <v>463.61820627073058</v>
      </c>
    </row>
    <row r="852" spans="18:19">
      <c r="R852" s="440">
        <v>60906</v>
      </c>
      <c r="S852" s="446">
        <f t="shared" si="15"/>
        <v>464.39090328118181</v>
      </c>
    </row>
    <row r="853" spans="18:19">
      <c r="R853" s="440">
        <v>60937</v>
      </c>
      <c r="S853" s="446">
        <f t="shared" si="15"/>
        <v>465.1648881199838</v>
      </c>
    </row>
    <row r="854" spans="18:19">
      <c r="R854" s="440">
        <v>60967</v>
      </c>
      <c r="S854" s="446">
        <f t="shared" si="15"/>
        <v>465.94016293351712</v>
      </c>
    </row>
    <row r="855" spans="18:19">
      <c r="R855" s="440">
        <v>60998</v>
      </c>
      <c r="S855" s="446">
        <f t="shared" si="15"/>
        <v>466.71672987173963</v>
      </c>
    </row>
    <row r="856" spans="18:19">
      <c r="R856" s="440">
        <v>61029</v>
      </c>
      <c r="S856" s="446">
        <f t="shared" si="15"/>
        <v>467.49459108819252</v>
      </c>
    </row>
    <row r="857" spans="18:19">
      <c r="R857" s="440">
        <v>61057</v>
      </c>
      <c r="S857" s="446">
        <f t="shared" ref="S857:S920" si="16">S856*($U$345/1200)+S856</f>
        <v>468.27374874000617</v>
      </c>
    </row>
    <row r="858" spans="18:19">
      <c r="R858" s="440">
        <v>61088</v>
      </c>
      <c r="S858" s="446">
        <f t="shared" si="16"/>
        <v>469.05420498790619</v>
      </c>
    </row>
    <row r="859" spans="18:19">
      <c r="R859" s="440">
        <v>61118</v>
      </c>
      <c r="S859" s="446">
        <f t="shared" si="16"/>
        <v>469.83596199621934</v>
      </c>
    </row>
    <row r="860" spans="18:19">
      <c r="R860" s="440">
        <v>61149</v>
      </c>
      <c r="S860" s="446">
        <f t="shared" si="16"/>
        <v>470.61902193287972</v>
      </c>
    </row>
    <row r="861" spans="18:19">
      <c r="R861" s="440">
        <v>61179</v>
      </c>
      <c r="S861" s="446">
        <f t="shared" si="16"/>
        <v>471.40338696943451</v>
      </c>
    </row>
    <row r="862" spans="18:19">
      <c r="R862" s="440">
        <v>61210</v>
      </c>
      <c r="S862" s="446">
        <f t="shared" si="16"/>
        <v>472.18905928105022</v>
      </c>
    </row>
    <row r="863" spans="18:19">
      <c r="R863" s="440">
        <v>61241</v>
      </c>
      <c r="S863" s="446">
        <f t="shared" si="16"/>
        <v>472.97604104651862</v>
      </c>
    </row>
    <row r="864" spans="18:19">
      <c r="R864" s="440">
        <v>61271</v>
      </c>
      <c r="S864" s="446">
        <f t="shared" si="16"/>
        <v>473.76433444826279</v>
      </c>
    </row>
    <row r="865" spans="18:19">
      <c r="R865" s="440">
        <v>61302</v>
      </c>
      <c r="S865" s="446">
        <f t="shared" si="16"/>
        <v>474.55394167234323</v>
      </c>
    </row>
    <row r="866" spans="18:19">
      <c r="R866" s="440">
        <v>61332</v>
      </c>
      <c r="S866" s="446">
        <f t="shared" si="16"/>
        <v>475.34486490846382</v>
      </c>
    </row>
    <row r="867" spans="18:19">
      <c r="R867" s="440">
        <v>61363</v>
      </c>
      <c r="S867" s="446">
        <f t="shared" si="16"/>
        <v>476.1371063499779</v>
      </c>
    </row>
    <row r="868" spans="18:19">
      <c r="R868" s="440">
        <v>61394</v>
      </c>
      <c r="S868" s="446">
        <f t="shared" si="16"/>
        <v>476.93066819389452</v>
      </c>
    </row>
    <row r="869" spans="18:19">
      <c r="R869" s="440">
        <v>61423</v>
      </c>
      <c r="S869" s="446">
        <f t="shared" si="16"/>
        <v>477.72555264088436</v>
      </c>
    </row>
    <row r="870" spans="18:19">
      <c r="R870" s="440">
        <v>61454</v>
      </c>
      <c r="S870" s="446">
        <f t="shared" si="16"/>
        <v>478.52176189528581</v>
      </c>
    </row>
    <row r="871" spans="18:19">
      <c r="R871" s="440">
        <v>61484</v>
      </c>
      <c r="S871" s="446">
        <f t="shared" si="16"/>
        <v>479.31929816511126</v>
      </c>
    </row>
    <row r="872" spans="18:19">
      <c r="R872" s="440">
        <v>61515</v>
      </c>
      <c r="S872" s="446">
        <f t="shared" si="16"/>
        <v>480.11816366205312</v>
      </c>
    </row>
    <row r="873" spans="18:19">
      <c r="R873" s="440">
        <v>61545</v>
      </c>
      <c r="S873" s="446">
        <f t="shared" si="16"/>
        <v>480.91836060148989</v>
      </c>
    </row>
    <row r="874" spans="18:19">
      <c r="R874" s="440">
        <v>61576</v>
      </c>
      <c r="S874" s="446">
        <f t="shared" si="16"/>
        <v>481.71989120249236</v>
      </c>
    </row>
    <row r="875" spans="18:19">
      <c r="R875" s="440">
        <v>61607</v>
      </c>
      <c r="S875" s="446">
        <f t="shared" si="16"/>
        <v>482.52275768782982</v>
      </c>
    </row>
    <row r="876" spans="18:19">
      <c r="R876" s="440">
        <v>61637</v>
      </c>
      <c r="S876" s="446">
        <f t="shared" si="16"/>
        <v>483.32696228397623</v>
      </c>
    </row>
    <row r="877" spans="18:19">
      <c r="R877" s="440">
        <v>61668</v>
      </c>
      <c r="S877" s="446">
        <f t="shared" si="16"/>
        <v>484.13250722111621</v>
      </c>
    </row>
    <row r="878" spans="18:19">
      <c r="R878" s="440">
        <v>61698</v>
      </c>
      <c r="S878" s="446">
        <f t="shared" si="16"/>
        <v>484.9393947331514</v>
      </c>
    </row>
    <row r="879" spans="18:19">
      <c r="R879" s="440">
        <v>61729</v>
      </c>
      <c r="S879" s="446">
        <f t="shared" si="16"/>
        <v>485.74762705770667</v>
      </c>
    </row>
    <row r="880" spans="18:19">
      <c r="R880" s="440">
        <v>61760</v>
      </c>
      <c r="S880" s="446">
        <f t="shared" si="16"/>
        <v>486.5572064361362</v>
      </c>
    </row>
    <row r="881" spans="18:19">
      <c r="R881" s="440">
        <v>61788</v>
      </c>
      <c r="S881" s="446">
        <f t="shared" si="16"/>
        <v>487.36813511352977</v>
      </c>
    </row>
    <row r="882" spans="18:19">
      <c r="R882" s="440">
        <v>61819</v>
      </c>
      <c r="S882" s="446">
        <f t="shared" si="16"/>
        <v>488.180415338719</v>
      </c>
    </row>
    <row r="883" spans="18:19">
      <c r="R883" s="440">
        <v>61849</v>
      </c>
      <c r="S883" s="446">
        <f t="shared" si="16"/>
        <v>488.99404936428351</v>
      </c>
    </row>
    <row r="884" spans="18:19">
      <c r="R884" s="440">
        <v>61880</v>
      </c>
      <c r="S884" s="446">
        <f t="shared" si="16"/>
        <v>489.80903944655734</v>
      </c>
    </row>
    <row r="885" spans="18:19">
      <c r="R885" s="440">
        <v>61910</v>
      </c>
      <c r="S885" s="446">
        <f t="shared" si="16"/>
        <v>490.62538784563492</v>
      </c>
    </row>
    <row r="886" spans="18:19">
      <c r="R886" s="440">
        <v>61941</v>
      </c>
      <c r="S886" s="446">
        <f t="shared" si="16"/>
        <v>491.44309682537767</v>
      </c>
    </row>
    <row r="887" spans="18:19">
      <c r="R887" s="440">
        <v>61972</v>
      </c>
      <c r="S887" s="446">
        <f t="shared" si="16"/>
        <v>492.26216865341996</v>
      </c>
    </row>
    <row r="888" spans="18:19">
      <c r="R888" s="440">
        <v>62002</v>
      </c>
      <c r="S888" s="446">
        <f t="shared" si="16"/>
        <v>493.08260560117566</v>
      </c>
    </row>
    <row r="889" spans="18:19">
      <c r="R889" s="440">
        <v>62033</v>
      </c>
      <c r="S889" s="446">
        <f t="shared" si="16"/>
        <v>493.90440994384426</v>
      </c>
    </row>
    <row r="890" spans="18:19">
      <c r="R890" s="440">
        <v>62063</v>
      </c>
      <c r="S890" s="446">
        <f t="shared" si="16"/>
        <v>494.72758396041735</v>
      </c>
    </row>
    <row r="891" spans="18:19">
      <c r="R891" s="440">
        <v>62094</v>
      </c>
      <c r="S891" s="446">
        <f t="shared" si="16"/>
        <v>495.55212993368468</v>
      </c>
    </row>
    <row r="892" spans="18:19">
      <c r="R892" s="440">
        <v>62125</v>
      </c>
      <c r="S892" s="446">
        <f t="shared" si="16"/>
        <v>496.37805015024082</v>
      </c>
    </row>
    <row r="893" spans="18:19">
      <c r="R893" s="440">
        <v>62153</v>
      </c>
      <c r="S893" s="446">
        <f t="shared" si="16"/>
        <v>497.20534690049124</v>
      </c>
    </row>
    <row r="894" spans="18:19">
      <c r="R894" s="440">
        <v>62184</v>
      </c>
      <c r="S894" s="446">
        <f t="shared" si="16"/>
        <v>498.0340224786587</v>
      </c>
    </row>
    <row r="895" spans="18:19">
      <c r="R895" s="440">
        <v>62214</v>
      </c>
      <c r="S895" s="446">
        <f t="shared" si="16"/>
        <v>498.86407918278979</v>
      </c>
    </row>
    <row r="896" spans="18:19">
      <c r="R896" s="440">
        <v>62245</v>
      </c>
      <c r="S896" s="446">
        <f t="shared" si="16"/>
        <v>499.6955193147611</v>
      </c>
    </row>
    <row r="897" spans="18:19">
      <c r="R897" s="440">
        <v>62275</v>
      </c>
      <c r="S897" s="446">
        <f t="shared" si="16"/>
        <v>500.52834518028573</v>
      </c>
    </row>
    <row r="898" spans="18:19">
      <c r="R898" s="440">
        <v>62306</v>
      </c>
      <c r="S898" s="446">
        <f t="shared" si="16"/>
        <v>501.36255908891951</v>
      </c>
    </row>
    <row r="899" spans="18:19">
      <c r="R899" s="440">
        <v>62337</v>
      </c>
      <c r="S899" s="446">
        <f t="shared" si="16"/>
        <v>502.19816335406773</v>
      </c>
    </row>
    <row r="900" spans="18:19">
      <c r="R900" s="440">
        <v>62367</v>
      </c>
      <c r="S900" s="446">
        <f t="shared" si="16"/>
        <v>503.03516029299118</v>
      </c>
    </row>
    <row r="901" spans="18:19">
      <c r="R901" s="440">
        <v>62398</v>
      </c>
      <c r="S901" s="446">
        <f t="shared" si="16"/>
        <v>503.87355222681282</v>
      </c>
    </row>
    <row r="902" spans="18:19">
      <c r="R902" s="440">
        <v>62428</v>
      </c>
      <c r="S902" s="446">
        <f t="shared" si="16"/>
        <v>504.71334148052415</v>
      </c>
    </row>
    <row r="903" spans="18:19">
      <c r="R903" s="440">
        <v>62459</v>
      </c>
      <c r="S903" s="446">
        <f t="shared" si="16"/>
        <v>505.55453038299169</v>
      </c>
    </row>
    <row r="904" spans="18:19">
      <c r="R904" s="440">
        <v>62490</v>
      </c>
      <c r="S904" s="446">
        <f t="shared" si="16"/>
        <v>506.39712126696332</v>
      </c>
    </row>
    <row r="905" spans="18:19">
      <c r="R905" s="440">
        <v>62518</v>
      </c>
      <c r="S905" s="446">
        <f t="shared" si="16"/>
        <v>507.24111646907494</v>
      </c>
    </row>
    <row r="906" spans="18:19">
      <c r="R906" s="440">
        <v>62549</v>
      </c>
      <c r="S906" s="446">
        <f t="shared" si="16"/>
        <v>508.08651832985674</v>
      </c>
    </row>
    <row r="907" spans="18:19">
      <c r="R907" s="440">
        <v>62579</v>
      </c>
      <c r="S907" s="446">
        <f t="shared" si="16"/>
        <v>508.93332919373984</v>
      </c>
    </row>
    <row r="908" spans="18:19">
      <c r="R908" s="440">
        <v>62610</v>
      </c>
      <c r="S908" s="446">
        <f t="shared" si="16"/>
        <v>509.78155140906273</v>
      </c>
    </row>
    <row r="909" spans="18:19">
      <c r="R909" s="440">
        <v>62640</v>
      </c>
      <c r="S909" s="446">
        <f t="shared" si="16"/>
        <v>510.63118732807783</v>
      </c>
    </row>
    <row r="910" spans="18:19">
      <c r="R910" s="440">
        <v>62671</v>
      </c>
      <c r="S910" s="446">
        <f t="shared" si="16"/>
        <v>511.48223930695798</v>
      </c>
    </row>
    <row r="911" spans="18:19">
      <c r="R911" s="440">
        <v>62702</v>
      </c>
      <c r="S911" s="446">
        <f t="shared" si="16"/>
        <v>512.33470970580288</v>
      </c>
    </row>
    <row r="912" spans="18:19">
      <c r="R912" s="440">
        <v>62732</v>
      </c>
      <c r="S912" s="446">
        <f t="shared" si="16"/>
        <v>513.18860088864585</v>
      </c>
    </row>
    <row r="913" spans="18:19">
      <c r="R913" s="440">
        <v>62763</v>
      </c>
      <c r="S913" s="446">
        <f t="shared" si="16"/>
        <v>514.04391522346032</v>
      </c>
    </row>
    <row r="914" spans="18:19">
      <c r="R914" s="440">
        <v>62793</v>
      </c>
      <c r="S914" s="446">
        <f t="shared" si="16"/>
        <v>514.90065508216605</v>
      </c>
    </row>
    <row r="915" spans="18:19">
      <c r="R915" s="440">
        <v>62824</v>
      </c>
      <c r="S915" s="446">
        <f t="shared" si="16"/>
        <v>515.7588228406363</v>
      </c>
    </row>
    <row r="916" spans="18:19">
      <c r="R916" s="440">
        <v>62855</v>
      </c>
      <c r="S916" s="446">
        <f t="shared" si="16"/>
        <v>516.618420878704</v>
      </c>
    </row>
    <row r="917" spans="18:19">
      <c r="R917" s="440">
        <v>62884</v>
      </c>
      <c r="S917" s="446">
        <f t="shared" si="16"/>
        <v>517.47945158016853</v>
      </c>
    </row>
    <row r="918" spans="18:19">
      <c r="R918" s="440">
        <v>62915</v>
      </c>
      <c r="S918" s="446">
        <f t="shared" si="16"/>
        <v>518.34191733280215</v>
      </c>
    </row>
    <row r="919" spans="18:19">
      <c r="R919" s="440">
        <v>62945</v>
      </c>
      <c r="S919" s="446">
        <f t="shared" si="16"/>
        <v>519.20582052835687</v>
      </c>
    </row>
    <row r="920" spans="18:19">
      <c r="R920" s="440">
        <v>62976</v>
      </c>
      <c r="S920" s="446">
        <f t="shared" si="16"/>
        <v>520.07116356257075</v>
      </c>
    </row>
    <row r="921" spans="18:19">
      <c r="R921" s="440">
        <v>63006</v>
      </c>
      <c r="S921" s="446">
        <f t="shared" ref="S921:S984" si="17">S920*($U$345/1200)+S920</f>
        <v>520.93794883517501</v>
      </c>
    </row>
    <row r="922" spans="18:19">
      <c r="R922" s="440">
        <v>63037</v>
      </c>
      <c r="S922" s="446">
        <f t="shared" si="17"/>
        <v>521.80617874990025</v>
      </c>
    </row>
    <row r="923" spans="18:19">
      <c r="R923" s="440">
        <v>63068</v>
      </c>
      <c r="S923" s="446">
        <f t="shared" si="17"/>
        <v>522.67585571448342</v>
      </c>
    </row>
    <row r="924" spans="18:19">
      <c r="R924" s="440">
        <v>63098</v>
      </c>
      <c r="S924" s="446">
        <f t="shared" si="17"/>
        <v>523.54698214067423</v>
      </c>
    </row>
    <row r="925" spans="18:19">
      <c r="R925" s="440">
        <v>63129</v>
      </c>
      <c r="S925" s="446">
        <f t="shared" si="17"/>
        <v>524.41956044424205</v>
      </c>
    </row>
    <row r="926" spans="18:19">
      <c r="R926" s="440">
        <v>63159</v>
      </c>
      <c r="S926" s="446">
        <f t="shared" si="17"/>
        <v>525.29359304498246</v>
      </c>
    </row>
    <row r="927" spans="18:19">
      <c r="R927" s="440">
        <v>63190</v>
      </c>
      <c r="S927" s="446">
        <f t="shared" si="17"/>
        <v>526.16908236672407</v>
      </c>
    </row>
    <row r="928" spans="18:19">
      <c r="R928" s="440">
        <v>63221</v>
      </c>
      <c r="S928" s="446">
        <f t="shared" si="17"/>
        <v>527.04603083733525</v>
      </c>
    </row>
    <row r="929" spans="18:19">
      <c r="R929" s="440">
        <v>63249</v>
      </c>
      <c r="S929" s="446">
        <f t="shared" si="17"/>
        <v>527.92444088873083</v>
      </c>
    </row>
    <row r="930" spans="18:19">
      <c r="R930" s="440">
        <v>63280</v>
      </c>
      <c r="S930" s="446">
        <f t="shared" si="17"/>
        <v>528.80431495687867</v>
      </c>
    </row>
    <row r="931" spans="18:19">
      <c r="R931" s="440">
        <v>63310</v>
      </c>
      <c r="S931" s="446">
        <f t="shared" si="17"/>
        <v>529.68565548180675</v>
      </c>
    </row>
    <row r="932" spans="18:19">
      <c r="R932" s="440">
        <v>63341</v>
      </c>
      <c r="S932" s="446">
        <f t="shared" si="17"/>
        <v>530.56846490760972</v>
      </c>
    </row>
    <row r="933" spans="18:19">
      <c r="R933" s="440">
        <v>63371</v>
      </c>
      <c r="S933" s="446">
        <f t="shared" si="17"/>
        <v>531.45274568245577</v>
      </c>
    </row>
    <row r="934" spans="18:19">
      <c r="R934" s="440">
        <v>63402</v>
      </c>
      <c r="S934" s="446">
        <f t="shared" si="17"/>
        <v>532.33850025859317</v>
      </c>
    </row>
    <row r="935" spans="18:19">
      <c r="R935" s="440">
        <v>63433</v>
      </c>
      <c r="S935" s="446">
        <f t="shared" si="17"/>
        <v>533.22573109235748</v>
      </c>
    </row>
    <row r="936" spans="18:19">
      <c r="R936" s="440">
        <v>63463</v>
      </c>
      <c r="S936" s="446">
        <f t="shared" si="17"/>
        <v>534.1144406441781</v>
      </c>
    </row>
    <row r="937" spans="18:19">
      <c r="R937" s="440">
        <v>63494</v>
      </c>
      <c r="S937" s="446">
        <f t="shared" si="17"/>
        <v>535.00463137858503</v>
      </c>
    </row>
    <row r="938" spans="18:19">
      <c r="R938" s="440">
        <v>63524</v>
      </c>
      <c r="S938" s="446">
        <f t="shared" si="17"/>
        <v>535.89630576421598</v>
      </c>
    </row>
    <row r="939" spans="18:19">
      <c r="R939" s="440">
        <v>63555</v>
      </c>
      <c r="S939" s="446">
        <f t="shared" si="17"/>
        <v>536.789466273823</v>
      </c>
    </row>
    <row r="940" spans="18:19">
      <c r="R940" s="440">
        <v>63586</v>
      </c>
      <c r="S940" s="446">
        <f t="shared" si="17"/>
        <v>537.68411538427938</v>
      </c>
    </row>
    <row r="941" spans="18:19">
      <c r="R941" s="440">
        <v>63614</v>
      </c>
      <c r="S941" s="446">
        <f t="shared" si="17"/>
        <v>538.58025557658652</v>
      </c>
    </row>
    <row r="942" spans="18:19">
      <c r="R942" s="440">
        <v>63645</v>
      </c>
      <c r="S942" s="446">
        <f t="shared" si="17"/>
        <v>539.47788933588083</v>
      </c>
    </row>
    <row r="943" spans="18:19">
      <c r="R943" s="440">
        <v>63675</v>
      </c>
      <c r="S943" s="446">
        <f t="shared" si="17"/>
        <v>540.37701915144066</v>
      </c>
    </row>
    <row r="944" spans="18:19">
      <c r="R944" s="440">
        <v>63706</v>
      </c>
      <c r="S944" s="446">
        <f t="shared" si="17"/>
        <v>541.27764751669304</v>
      </c>
    </row>
    <row r="945" spans="18:19">
      <c r="R945" s="440">
        <v>63736</v>
      </c>
      <c r="S945" s="446">
        <f t="shared" si="17"/>
        <v>542.17977692922091</v>
      </c>
    </row>
    <row r="946" spans="18:19">
      <c r="R946" s="440">
        <v>63767</v>
      </c>
      <c r="S946" s="446">
        <f t="shared" si="17"/>
        <v>543.08340989076964</v>
      </c>
    </row>
    <row r="947" spans="18:19">
      <c r="R947" s="440">
        <v>63798</v>
      </c>
      <c r="S947" s="446">
        <f t="shared" si="17"/>
        <v>543.98854890725431</v>
      </c>
    </row>
    <row r="948" spans="18:19">
      <c r="R948" s="440">
        <v>63828</v>
      </c>
      <c r="S948" s="446">
        <f t="shared" si="17"/>
        <v>544.89519648876637</v>
      </c>
    </row>
    <row r="949" spans="18:19">
      <c r="R949" s="440">
        <v>63859</v>
      </c>
      <c r="S949" s="446">
        <f t="shared" si="17"/>
        <v>545.80335514958097</v>
      </c>
    </row>
    <row r="950" spans="18:19">
      <c r="R950" s="440">
        <v>63889</v>
      </c>
      <c r="S950" s="446">
        <f t="shared" si="17"/>
        <v>546.71302740816361</v>
      </c>
    </row>
    <row r="951" spans="18:19">
      <c r="R951" s="440">
        <v>63920</v>
      </c>
      <c r="S951" s="446">
        <f t="shared" si="17"/>
        <v>547.62421578717726</v>
      </c>
    </row>
    <row r="952" spans="18:19">
      <c r="R952" s="440">
        <v>63951</v>
      </c>
      <c r="S952" s="446">
        <f t="shared" si="17"/>
        <v>548.53692281348924</v>
      </c>
    </row>
    <row r="953" spans="18:19">
      <c r="R953" s="440">
        <v>63979</v>
      </c>
      <c r="S953" s="446">
        <f t="shared" si="17"/>
        <v>549.45115101817839</v>
      </c>
    </row>
    <row r="954" spans="18:19">
      <c r="R954" s="440">
        <v>64010</v>
      </c>
      <c r="S954" s="446">
        <f t="shared" si="17"/>
        <v>550.36690293654203</v>
      </c>
    </row>
    <row r="955" spans="18:19">
      <c r="R955" s="440">
        <v>64040</v>
      </c>
      <c r="S955" s="446">
        <f t="shared" si="17"/>
        <v>551.28418110810298</v>
      </c>
    </row>
    <row r="956" spans="18:19">
      <c r="R956" s="440">
        <v>64071</v>
      </c>
      <c r="S956" s="446">
        <f t="shared" si="17"/>
        <v>552.20298807661652</v>
      </c>
    </row>
    <row r="957" spans="18:19">
      <c r="R957" s="440">
        <v>64101</v>
      </c>
      <c r="S957" s="446">
        <f t="shared" si="17"/>
        <v>553.12332639007752</v>
      </c>
    </row>
    <row r="958" spans="18:19">
      <c r="R958" s="440">
        <v>64132</v>
      </c>
      <c r="S958" s="446">
        <f t="shared" si="17"/>
        <v>554.04519860072764</v>
      </c>
    </row>
    <row r="959" spans="18:19">
      <c r="R959" s="440">
        <v>64163</v>
      </c>
      <c r="S959" s="446">
        <f t="shared" si="17"/>
        <v>554.96860726506225</v>
      </c>
    </row>
    <row r="960" spans="18:19">
      <c r="R960" s="440">
        <v>64193</v>
      </c>
      <c r="S960" s="446">
        <f t="shared" si="17"/>
        <v>555.89355494383733</v>
      </c>
    </row>
    <row r="961" spans="18:19">
      <c r="R961" s="440">
        <v>64224</v>
      </c>
      <c r="S961" s="446">
        <f t="shared" si="17"/>
        <v>556.82004420207704</v>
      </c>
    </row>
    <row r="962" spans="18:19">
      <c r="R962" s="440">
        <v>64254</v>
      </c>
      <c r="S962" s="446">
        <f t="shared" si="17"/>
        <v>557.7480776090805</v>
      </c>
    </row>
    <row r="963" spans="18:19">
      <c r="R963" s="440">
        <v>64285</v>
      </c>
      <c r="S963" s="446">
        <f t="shared" si="17"/>
        <v>558.67765773842893</v>
      </c>
    </row>
    <row r="964" spans="18:19">
      <c r="R964" s="440">
        <v>64316</v>
      </c>
      <c r="S964" s="446">
        <f t="shared" si="17"/>
        <v>559.608787167993</v>
      </c>
    </row>
    <row r="965" spans="18:19">
      <c r="R965" s="440">
        <v>64345</v>
      </c>
      <c r="S965" s="446">
        <f t="shared" si="17"/>
        <v>560.54146847993968</v>
      </c>
    </row>
    <row r="966" spans="18:19">
      <c r="R966" s="440">
        <v>64376</v>
      </c>
      <c r="S966" s="446">
        <f t="shared" si="17"/>
        <v>561.47570426073958</v>
      </c>
    </row>
    <row r="967" spans="18:19">
      <c r="R967" s="440">
        <v>64406</v>
      </c>
      <c r="S967" s="446">
        <f t="shared" si="17"/>
        <v>562.41149710117418</v>
      </c>
    </row>
    <row r="968" spans="18:19">
      <c r="R968" s="440">
        <v>64437</v>
      </c>
      <c r="S968" s="446">
        <f t="shared" si="17"/>
        <v>563.3488495963428</v>
      </c>
    </row>
    <row r="969" spans="18:19">
      <c r="R969" s="440">
        <v>64467</v>
      </c>
      <c r="S969" s="446">
        <f t="shared" si="17"/>
        <v>564.28776434566998</v>
      </c>
    </row>
    <row r="970" spans="18:19">
      <c r="R970" s="440">
        <v>64498</v>
      </c>
      <c r="S970" s="446">
        <f t="shared" si="17"/>
        <v>565.22824395291275</v>
      </c>
    </row>
    <row r="971" spans="18:19">
      <c r="R971" s="440">
        <v>64529</v>
      </c>
      <c r="S971" s="446">
        <f t="shared" si="17"/>
        <v>566.17029102616755</v>
      </c>
    </row>
    <row r="972" spans="18:19">
      <c r="R972" s="440">
        <v>64559</v>
      </c>
      <c r="S972" s="446">
        <f t="shared" si="17"/>
        <v>567.11390817787787</v>
      </c>
    </row>
    <row r="973" spans="18:19">
      <c r="R973" s="440">
        <v>64590</v>
      </c>
      <c r="S973" s="446">
        <f t="shared" si="17"/>
        <v>568.05909802484098</v>
      </c>
    </row>
    <row r="974" spans="18:19">
      <c r="R974" s="440">
        <v>64620</v>
      </c>
      <c r="S974" s="446">
        <f t="shared" si="17"/>
        <v>569.0058631882157</v>
      </c>
    </row>
    <row r="975" spans="18:19">
      <c r="R975" s="440">
        <v>64651</v>
      </c>
      <c r="S975" s="446">
        <f t="shared" si="17"/>
        <v>569.95420629352941</v>
      </c>
    </row>
    <row r="976" spans="18:19">
      <c r="R976" s="440">
        <v>64682</v>
      </c>
      <c r="S976" s="446">
        <f t="shared" si="17"/>
        <v>570.90412997068529</v>
      </c>
    </row>
    <row r="977" spans="18:19">
      <c r="R977" s="440">
        <v>64710</v>
      </c>
      <c r="S977" s="446">
        <f t="shared" si="17"/>
        <v>571.85563685396971</v>
      </c>
    </row>
    <row r="978" spans="18:19">
      <c r="R978" s="440">
        <v>64741</v>
      </c>
      <c r="S978" s="446">
        <f t="shared" si="17"/>
        <v>572.80872958205964</v>
      </c>
    </row>
    <row r="979" spans="18:19">
      <c r="R979" s="440">
        <v>64771</v>
      </c>
      <c r="S979" s="446">
        <f t="shared" si="17"/>
        <v>573.76341079802978</v>
      </c>
    </row>
    <row r="980" spans="18:19">
      <c r="R980" s="440">
        <v>64802</v>
      </c>
      <c r="S980" s="446">
        <f t="shared" si="17"/>
        <v>574.71968314935987</v>
      </c>
    </row>
    <row r="981" spans="18:19">
      <c r="R981" s="440">
        <v>64832</v>
      </c>
      <c r="S981" s="446">
        <f t="shared" si="17"/>
        <v>575.67754928794216</v>
      </c>
    </row>
    <row r="982" spans="18:19">
      <c r="R982" s="440">
        <v>64863</v>
      </c>
      <c r="S982" s="446">
        <f t="shared" si="17"/>
        <v>576.63701187008871</v>
      </c>
    </row>
    <row r="983" spans="18:19">
      <c r="R983" s="440">
        <v>64894</v>
      </c>
      <c r="S983" s="446">
        <f t="shared" si="17"/>
        <v>577.59807355653891</v>
      </c>
    </row>
    <row r="984" spans="18:19">
      <c r="R984" s="440">
        <v>64924</v>
      </c>
      <c r="S984" s="446">
        <f t="shared" si="17"/>
        <v>578.56073701246646</v>
      </c>
    </row>
    <row r="985" spans="18:19">
      <c r="R985" s="440">
        <v>64955</v>
      </c>
      <c r="S985" s="446">
        <f t="shared" ref="S985:S1048" si="18">S984*($U$345/1200)+S984</f>
        <v>579.52500490748719</v>
      </c>
    </row>
    <row r="986" spans="18:19">
      <c r="R986" s="440">
        <v>64985</v>
      </c>
      <c r="S986" s="446">
        <f t="shared" si="18"/>
        <v>580.49087991566637</v>
      </c>
    </row>
    <row r="987" spans="18:19">
      <c r="R987" s="440">
        <v>65016</v>
      </c>
      <c r="S987" s="446">
        <f t="shared" si="18"/>
        <v>581.45836471552582</v>
      </c>
    </row>
    <row r="988" spans="18:19">
      <c r="R988" s="440">
        <v>65047</v>
      </c>
      <c r="S988" s="446">
        <f t="shared" si="18"/>
        <v>582.42746199005171</v>
      </c>
    </row>
    <row r="989" spans="18:19">
      <c r="R989" s="440">
        <v>65075</v>
      </c>
      <c r="S989" s="446">
        <f t="shared" si="18"/>
        <v>583.39817442670176</v>
      </c>
    </row>
    <row r="990" spans="18:19">
      <c r="R990" s="440">
        <v>65106</v>
      </c>
      <c r="S990" s="446">
        <f t="shared" si="18"/>
        <v>584.37050471741293</v>
      </c>
    </row>
    <row r="991" spans="18:19">
      <c r="R991" s="440">
        <v>65136</v>
      </c>
      <c r="S991" s="446">
        <f t="shared" si="18"/>
        <v>585.34445555860862</v>
      </c>
    </row>
    <row r="992" spans="18:19">
      <c r="R992" s="440">
        <v>65167</v>
      </c>
      <c r="S992" s="446">
        <f t="shared" si="18"/>
        <v>586.32002965120626</v>
      </c>
    </row>
    <row r="993" spans="18:19">
      <c r="R993" s="440">
        <v>65197</v>
      </c>
      <c r="S993" s="446">
        <f t="shared" si="18"/>
        <v>587.29722970062494</v>
      </c>
    </row>
    <row r="994" spans="18:19">
      <c r="R994" s="440">
        <v>65228</v>
      </c>
      <c r="S994" s="446">
        <f t="shared" si="18"/>
        <v>588.27605841679269</v>
      </c>
    </row>
    <row r="995" spans="18:19">
      <c r="R995" s="440">
        <v>65259</v>
      </c>
      <c r="S995" s="446">
        <f t="shared" si="18"/>
        <v>589.25651851415398</v>
      </c>
    </row>
    <row r="996" spans="18:19">
      <c r="R996" s="440">
        <v>65289</v>
      </c>
      <c r="S996" s="446">
        <f t="shared" si="18"/>
        <v>590.23861271167755</v>
      </c>
    </row>
    <row r="997" spans="18:19">
      <c r="R997" s="440">
        <v>65320</v>
      </c>
      <c r="S997" s="446">
        <f t="shared" si="18"/>
        <v>591.22234373286369</v>
      </c>
    </row>
    <row r="998" spans="18:19">
      <c r="R998" s="440">
        <v>65350</v>
      </c>
      <c r="S998" s="446">
        <f t="shared" si="18"/>
        <v>592.20771430575178</v>
      </c>
    </row>
    <row r="999" spans="18:19">
      <c r="R999" s="440">
        <v>65381</v>
      </c>
      <c r="S999" s="446">
        <f t="shared" si="18"/>
        <v>593.19472716292807</v>
      </c>
    </row>
    <row r="1000" spans="18:19">
      <c r="R1000" s="440">
        <v>65412</v>
      </c>
      <c r="S1000" s="446">
        <f t="shared" si="18"/>
        <v>594.18338504153292</v>
      </c>
    </row>
    <row r="1001" spans="18:19">
      <c r="R1001" s="440">
        <v>65440</v>
      </c>
      <c r="S1001" s="446">
        <f t="shared" si="18"/>
        <v>595.17369068326877</v>
      </c>
    </row>
    <row r="1002" spans="18:19">
      <c r="R1002" s="440">
        <v>65471</v>
      </c>
      <c r="S1002" s="446">
        <f t="shared" si="18"/>
        <v>596.16564683440754</v>
      </c>
    </row>
    <row r="1003" spans="18:19">
      <c r="R1003" s="440">
        <v>65501</v>
      </c>
      <c r="S1003" s="446">
        <f t="shared" si="18"/>
        <v>597.15925624579825</v>
      </c>
    </row>
    <row r="1004" spans="18:19">
      <c r="R1004" s="440">
        <v>65532</v>
      </c>
      <c r="S1004" s="446">
        <f t="shared" si="18"/>
        <v>598.15452167287458</v>
      </c>
    </row>
    <row r="1005" spans="18:19">
      <c r="R1005" s="440">
        <v>65562</v>
      </c>
      <c r="S1005" s="446">
        <f t="shared" si="18"/>
        <v>599.15144587566272</v>
      </c>
    </row>
    <row r="1006" spans="18:19">
      <c r="R1006" s="440">
        <v>65593</v>
      </c>
      <c r="S1006" s="446">
        <f t="shared" si="18"/>
        <v>600.15003161878883</v>
      </c>
    </row>
    <row r="1007" spans="18:19">
      <c r="R1007" s="440">
        <v>65624</v>
      </c>
      <c r="S1007" s="446">
        <f t="shared" si="18"/>
        <v>601.15028167148682</v>
      </c>
    </row>
    <row r="1008" spans="18:19">
      <c r="R1008" s="440">
        <v>65654</v>
      </c>
      <c r="S1008" s="446">
        <f t="shared" si="18"/>
        <v>602.15219880760594</v>
      </c>
    </row>
    <row r="1009" spans="18:19">
      <c r="R1009" s="440">
        <v>65685</v>
      </c>
      <c r="S1009" s="446">
        <f t="shared" si="18"/>
        <v>603.15578580561862</v>
      </c>
    </row>
    <row r="1010" spans="18:19">
      <c r="R1010" s="440">
        <v>65715</v>
      </c>
      <c r="S1010" s="446">
        <f t="shared" si="18"/>
        <v>604.16104544862799</v>
      </c>
    </row>
    <row r="1011" spans="18:19">
      <c r="R1011" s="440">
        <v>65746</v>
      </c>
      <c r="S1011" s="446">
        <f t="shared" si="18"/>
        <v>605.16798052437571</v>
      </c>
    </row>
    <row r="1012" spans="18:19">
      <c r="R1012" s="440">
        <v>65777</v>
      </c>
      <c r="S1012" s="446">
        <f t="shared" si="18"/>
        <v>606.17659382524971</v>
      </c>
    </row>
    <row r="1013" spans="18:19">
      <c r="R1013" s="440">
        <v>65806</v>
      </c>
      <c r="S1013" s="446">
        <f t="shared" si="18"/>
        <v>607.18688814829181</v>
      </c>
    </row>
    <row r="1014" spans="18:19">
      <c r="R1014" s="440">
        <v>65837</v>
      </c>
      <c r="S1014" s="446">
        <f t="shared" si="18"/>
        <v>608.19886629520568</v>
      </c>
    </row>
    <row r="1015" spans="18:19">
      <c r="R1015" s="440">
        <v>65867</v>
      </c>
      <c r="S1015" s="446">
        <f t="shared" si="18"/>
        <v>609.2125310723643</v>
      </c>
    </row>
    <row r="1016" spans="18:19">
      <c r="R1016" s="440">
        <v>65898</v>
      </c>
      <c r="S1016" s="446">
        <f t="shared" si="18"/>
        <v>610.22788529081822</v>
      </c>
    </row>
    <row r="1017" spans="18:19">
      <c r="R1017" s="440">
        <v>65928</v>
      </c>
      <c r="S1017" s="446">
        <f t="shared" si="18"/>
        <v>611.2449317663029</v>
      </c>
    </row>
    <row r="1018" spans="18:19">
      <c r="R1018" s="440">
        <v>65959</v>
      </c>
      <c r="S1018" s="446">
        <f t="shared" si="18"/>
        <v>612.26367331924678</v>
      </c>
    </row>
    <row r="1019" spans="18:19">
      <c r="R1019" s="440">
        <v>65990</v>
      </c>
      <c r="S1019" s="446">
        <f t="shared" si="18"/>
        <v>613.28411277477881</v>
      </c>
    </row>
    <row r="1020" spans="18:19">
      <c r="R1020" s="440">
        <v>66020</v>
      </c>
      <c r="S1020" s="446">
        <f t="shared" si="18"/>
        <v>614.30625296273672</v>
      </c>
    </row>
    <row r="1021" spans="18:19">
      <c r="R1021" s="440">
        <v>66051</v>
      </c>
      <c r="S1021" s="446">
        <f t="shared" si="18"/>
        <v>615.33009671767456</v>
      </c>
    </row>
    <row r="1022" spans="18:19">
      <c r="R1022" s="440">
        <v>66081</v>
      </c>
      <c r="S1022" s="446">
        <f t="shared" si="18"/>
        <v>616.35564687887074</v>
      </c>
    </row>
    <row r="1023" spans="18:19">
      <c r="R1023" s="440">
        <v>66112</v>
      </c>
      <c r="S1023" s="446">
        <f t="shared" si="18"/>
        <v>617.38290629033554</v>
      </c>
    </row>
    <row r="1024" spans="18:19">
      <c r="R1024" s="440">
        <v>66143</v>
      </c>
      <c r="S1024" s="446">
        <f t="shared" si="18"/>
        <v>618.41187780081941</v>
      </c>
    </row>
    <row r="1025" spans="18:19">
      <c r="R1025" s="440">
        <v>66171</v>
      </c>
      <c r="S1025" s="446">
        <f t="shared" si="18"/>
        <v>619.44256426382083</v>
      </c>
    </row>
    <row r="1026" spans="18:19">
      <c r="R1026" s="440">
        <v>66202</v>
      </c>
      <c r="S1026" s="446">
        <f t="shared" si="18"/>
        <v>620.4749685375939</v>
      </c>
    </row>
    <row r="1027" spans="18:19">
      <c r="R1027" s="440">
        <v>66232</v>
      </c>
      <c r="S1027" s="446">
        <f t="shared" si="18"/>
        <v>621.50909348515654</v>
      </c>
    </row>
    <row r="1028" spans="18:19">
      <c r="R1028" s="440">
        <v>66263</v>
      </c>
      <c r="S1028" s="446">
        <f t="shared" si="18"/>
        <v>622.54494197429847</v>
      </c>
    </row>
    <row r="1029" spans="18:19">
      <c r="R1029" s="440">
        <v>66293</v>
      </c>
      <c r="S1029" s="446">
        <f t="shared" si="18"/>
        <v>623.582516877589</v>
      </c>
    </row>
    <row r="1030" spans="18:19">
      <c r="R1030" s="440">
        <v>66324</v>
      </c>
      <c r="S1030" s="446">
        <f t="shared" si="18"/>
        <v>624.62182107238493</v>
      </c>
    </row>
    <row r="1031" spans="18:19">
      <c r="R1031" s="440">
        <v>66355</v>
      </c>
      <c r="S1031" s="446">
        <f t="shared" si="18"/>
        <v>625.66285744083893</v>
      </c>
    </row>
    <row r="1032" spans="18:19">
      <c r="R1032" s="440">
        <v>66385</v>
      </c>
      <c r="S1032" s="446">
        <f t="shared" si="18"/>
        <v>626.70562886990695</v>
      </c>
    </row>
    <row r="1033" spans="18:19">
      <c r="R1033" s="440">
        <v>66416</v>
      </c>
      <c r="S1033" s="446">
        <f t="shared" si="18"/>
        <v>627.75013825135682</v>
      </c>
    </row>
    <row r="1034" spans="18:19">
      <c r="R1034" s="440">
        <v>66446</v>
      </c>
      <c r="S1034" s="446">
        <f t="shared" si="18"/>
        <v>628.79638848177569</v>
      </c>
    </row>
    <row r="1035" spans="18:19">
      <c r="R1035" s="440">
        <v>66477</v>
      </c>
      <c r="S1035" s="446">
        <f t="shared" si="18"/>
        <v>629.84438246257866</v>
      </c>
    </row>
    <row r="1036" spans="18:19">
      <c r="R1036" s="440">
        <v>66508</v>
      </c>
      <c r="S1036" s="446">
        <f t="shared" si="18"/>
        <v>630.89412310001626</v>
      </c>
    </row>
    <row r="1037" spans="18:19">
      <c r="R1037" s="440">
        <v>66536</v>
      </c>
      <c r="S1037" s="446">
        <f t="shared" si="18"/>
        <v>631.94561330518297</v>
      </c>
    </row>
    <row r="1038" spans="18:19">
      <c r="R1038" s="440">
        <v>66567</v>
      </c>
      <c r="S1038" s="446">
        <f t="shared" si="18"/>
        <v>632.99885599402489</v>
      </c>
    </row>
    <row r="1039" spans="18:19">
      <c r="R1039" s="440">
        <v>66597</v>
      </c>
      <c r="S1039" s="446">
        <f t="shared" si="18"/>
        <v>634.05385408734821</v>
      </c>
    </row>
    <row r="1040" spans="18:19">
      <c r="R1040" s="440">
        <v>66628</v>
      </c>
      <c r="S1040" s="446">
        <f t="shared" si="18"/>
        <v>635.11061051082709</v>
      </c>
    </row>
    <row r="1041" spans="18:19">
      <c r="R1041" s="440">
        <v>66658</v>
      </c>
      <c r="S1041" s="446">
        <f t="shared" si="18"/>
        <v>636.16912819501181</v>
      </c>
    </row>
    <row r="1042" spans="18:19">
      <c r="R1042" s="440">
        <v>66689</v>
      </c>
      <c r="S1042" s="446">
        <f t="shared" si="18"/>
        <v>637.22941007533677</v>
      </c>
    </row>
    <row r="1043" spans="18:19">
      <c r="R1043" s="440">
        <v>66720</v>
      </c>
      <c r="S1043" s="446">
        <f t="shared" si="18"/>
        <v>638.291459092129</v>
      </c>
    </row>
    <row r="1044" spans="18:19">
      <c r="R1044" s="440">
        <v>66750</v>
      </c>
      <c r="S1044" s="446">
        <f t="shared" si="18"/>
        <v>639.35527819061588</v>
      </c>
    </row>
    <row r="1045" spans="18:19">
      <c r="R1045" s="440">
        <v>66781</v>
      </c>
      <c r="S1045" s="446">
        <f t="shared" si="18"/>
        <v>640.42087032093355</v>
      </c>
    </row>
    <row r="1046" spans="18:19">
      <c r="R1046" s="440">
        <v>66811</v>
      </c>
      <c r="S1046" s="446">
        <f t="shared" si="18"/>
        <v>641.48823843813511</v>
      </c>
    </row>
    <row r="1047" spans="18:19">
      <c r="R1047" s="440">
        <v>66842</v>
      </c>
      <c r="S1047" s="446">
        <f t="shared" si="18"/>
        <v>642.55738550219871</v>
      </c>
    </row>
    <row r="1048" spans="18:19">
      <c r="R1048" s="440">
        <v>66873</v>
      </c>
      <c r="S1048" s="446">
        <f t="shared" si="18"/>
        <v>643.62831447803569</v>
      </c>
    </row>
    <row r="1049" spans="18:19">
      <c r="R1049" s="440">
        <v>66901</v>
      </c>
      <c r="S1049" s="446">
        <f t="shared" ref="S1049:S1112" si="19">S1048*($U$345/1200)+S1048</f>
        <v>644.70102833549913</v>
      </c>
    </row>
    <row r="1050" spans="18:19">
      <c r="R1050" s="440">
        <v>66932</v>
      </c>
      <c r="S1050" s="446">
        <f t="shared" si="19"/>
        <v>645.77553004939159</v>
      </c>
    </row>
    <row r="1051" spans="18:19">
      <c r="R1051" s="440">
        <v>66962</v>
      </c>
      <c r="S1051" s="446">
        <f t="shared" si="19"/>
        <v>646.85182259947396</v>
      </c>
    </row>
    <row r="1052" spans="18:19">
      <c r="R1052" s="440">
        <v>66993</v>
      </c>
      <c r="S1052" s="446">
        <f t="shared" si="19"/>
        <v>647.92990897047309</v>
      </c>
    </row>
    <row r="1053" spans="18:19">
      <c r="R1053" s="440">
        <v>67023</v>
      </c>
      <c r="S1053" s="446">
        <f t="shared" si="19"/>
        <v>649.00979215209054</v>
      </c>
    </row>
    <row r="1054" spans="18:19">
      <c r="R1054" s="440">
        <v>67054</v>
      </c>
      <c r="S1054" s="446">
        <f t="shared" si="19"/>
        <v>650.09147513901064</v>
      </c>
    </row>
    <row r="1055" spans="18:19">
      <c r="R1055" s="440">
        <v>67085</v>
      </c>
      <c r="S1055" s="446">
        <f t="shared" si="19"/>
        <v>651.17496093090904</v>
      </c>
    </row>
    <row r="1056" spans="18:19">
      <c r="R1056" s="440">
        <v>67115</v>
      </c>
      <c r="S1056" s="446">
        <f t="shared" si="19"/>
        <v>652.26025253246053</v>
      </c>
    </row>
    <row r="1057" spans="18:19">
      <c r="R1057" s="440">
        <v>67146</v>
      </c>
      <c r="S1057" s="446">
        <f t="shared" si="19"/>
        <v>653.34735295334792</v>
      </c>
    </row>
    <row r="1058" spans="18:19">
      <c r="R1058" s="440">
        <v>67176</v>
      </c>
      <c r="S1058" s="446">
        <f t="shared" si="19"/>
        <v>654.43626520827013</v>
      </c>
    </row>
    <row r="1059" spans="18:19">
      <c r="R1059" s="440">
        <v>67207</v>
      </c>
      <c r="S1059" s="446">
        <f t="shared" si="19"/>
        <v>655.52699231695055</v>
      </c>
    </row>
    <row r="1060" spans="18:19">
      <c r="R1060" s="440">
        <v>67238</v>
      </c>
      <c r="S1060" s="446">
        <f t="shared" si="19"/>
        <v>656.61953730414552</v>
      </c>
    </row>
    <row r="1061" spans="18:19">
      <c r="R1061" s="440">
        <v>67267</v>
      </c>
      <c r="S1061" s="446">
        <f t="shared" si="19"/>
        <v>657.71390319965246</v>
      </c>
    </row>
    <row r="1062" spans="18:19">
      <c r="R1062" s="440">
        <v>67298</v>
      </c>
      <c r="S1062" s="446">
        <f t="shared" si="19"/>
        <v>658.81009303831854</v>
      </c>
    </row>
    <row r="1063" spans="18:19">
      <c r="R1063" s="440">
        <v>67328</v>
      </c>
      <c r="S1063" s="446">
        <f t="shared" si="19"/>
        <v>659.90810986004908</v>
      </c>
    </row>
    <row r="1064" spans="18:19">
      <c r="R1064" s="440">
        <v>67359</v>
      </c>
      <c r="S1064" s="446">
        <f t="shared" si="19"/>
        <v>661.00795670981586</v>
      </c>
    </row>
    <row r="1065" spans="18:19">
      <c r="R1065" s="440">
        <v>67389</v>
      </c>
      <c r="S1065" s="446">
        <f t="shared" si="19"/>
        <v>662.10963663766552</v>
      </c>
    </row>
    <row r="1066" spans="18:19">
      <c r="R1066" s="440">
        <v>67420</v>
      </c>
      <c r="S1066" s="446">
        <f t="shared" si="19"/>
        <v>663.21315269872832</v>
      </c>
    </row>
    <row r="1067" spans="18:19">
      <c r="R1067" s="440">
        <v>67451</v>
      </c>
      <c r="S1067" s="446">
        <f t="shared" si="19"/>
        <v>664.31850795322623</v>
      </c>
    </row>
    <row r="1068" spans="18:19">
      <c r="R1068" s="440">
        <v>67481</v>
      </c>
      <c r="S1068" s="446">
        <f t="shared" si="19"/>
        <v>665.42570546648165</v>
      </c>
    </row>
    <row r="1069" spans="18:19">
      <c r="R1069" s="440">
        <v>67512</v>
      </c>
      <c r="S1069" s="446">
        <f t="shared" si="19"/>
        <v>666.53474830892583</v>
      </c>
    </row>
    <row r="1070" spans="18:19">
      <c r="R1070" s="440">
        <v>67542</v>
      </c>
      <c r="S1070" s="446">
        <f t="shared" si="19"/>
        <v>667.64563955610743</v>
      </c>
    </row>
    <row r="1071" spans="18:19">
      <c r="R1071" s="440">
        <v>67573</v>
      </c>
      <c r="S1071" s="446">
        <f t="shared" si="19"/>
        <v>668.75838228870089</v>
      </c>
    </row>
    <row r="1072" spans="18:19">
      <c r="R1072" s="440">
        <v>67604</v>
      </c>
      <c r="S1072" s="446">
        <f t="shared" si="19"/>
        <v>669.87297959251543</v>
      </c>
    </row>
    <row r="1073" spans="18:19">
      <c r="R1073" s="440">
        <v>67632</v>
      </c>
      <c r="S1073" s="446">
        <f t="shared" si="19"/>
        <v>670.98943455850292</v>
      </c>
    </row>
    <row r="1074" spans="18:19">
      <c r="R1074" s="440">
        <v>67663</v>
      </c>
      <c r="S1074" s="446">
        <f t="shared" si="19"/>
        <v>672.10775028276714</v>
      </c>
    </row>
    <row r="1075" spans="18:19">
      <c r="R1075" s="440">
        <v>67693</v>
      </c>
      <c r="S1075" s="446">
        <f t="shared" si="19"/>
        <v>673.2279298665718</v>
      </c>
    </row>
    <row r="1076" spans="18:19">
      <c r="R1076" s="440">
        <v>67724</v>
      </c>
      <c r="S1076" s="446">
        <f t="shared" si="19"/>
        <v>674.34997641634936</v>
      </c>
    </row>
    <row r="1077" spans="18:19">
      <c r="R1077" s="440">
        <v>67754</v>
      </c>
      <c r="S1077" s="446">
        <f t="shared" si="19"/>
        <v>675.47389304370995</v>
      </c>
    </row>
    <row r="1078" spans="18:19">
      <c r="R1078" s="440">
        <v>67785</v>
      </c>
      <c r="S1078" s="446">
        <f t="shared" si="19"/>
        <v>676.59968286544949</v>
      </c>
    </row>
    <row r="1079" spans="18:19">
      <c r="R1079" s="440">
        <v>67816</v>
      </c>
      <c r="S1079" s="446">
        <f t="shared" si="19"/>
        <v>677.72734900355863</v>
      </c>
    </row>
    <row r="1080" spans="18:19">
      <c r="R1080" s="440">
        <v>67846</v>
      </c>
      <c r="S1080" s="446">
        <f t="shared" si="19"/>
        <v>678.8568945852312</v>
      </c>
    </row>
    <row r="1081" spans="18:19">
      <c r="R1081" s="440">
        <v>67877</v>
      </c>
      <c r="S1081" s="446">
        <f t="shared" si="19"/>
        <v>679.98832274287327</v>
      </c>
    </row>
    <row r="1082" spans="18:19">
      <c r="R1082" s="440">
        <v>67907</v>
      </c>
      <c r="S1082" s="446">
        <f t="shared" si="19"/>
        <v>681.12163661411137</v>
      </c>
    </row>
    <row r="1083" spans="18:19">
      <c r="R1083" s="440">
        <v>67938</v>
      </c>
      <c r="S1083" s="446">
        <f t="shared" si="19"/>
        <v>682.25683934180154</v>
      </c>
    </row>
    <row r="1084" spans="18:19">
      <c r="R1084" s="440">
        <v>67969</v>
      </c>
      <c r="S1084" s="446">
        <f t="shared" si="19"/>
        <v>683.39393407403793</v>
      </c>
    </row>
    <row r="1085" spans="18:19">
      <c r="R1085" s="440">
        <v>67997</v>
      </c>
      <c r="S1085" s="446">
        <f t="shared" si="19"/>
        <v>684.53292396416134</v>
      </c>
    </row>
    <row r="1086" spans="18:19">
      <c r="R1086" s="440">
        <v>68028</v>
      </c>
      <c r="S1086" s="446">
        <f t="shared" si="19"/>
        <v>685.67381217076831</v>
      </c>
    </row>
    <row r="1087" spans="18:19">
      <c r="R1087" s="440">
        <v>68058</v>
      </c>
      <c r="S1087" s="446">
        <f t="shared" si="19"/>
        <v>686.81660185771955</v>
      </c>
    </row>
    <row r="1088" spans="18:19">
      <c r="R1088" s="440">
        <v>68089</v>
      </c>
      <c r="S1088" s="446">
        <f t="shared" si="19"/>
        <v>687.9612961941491</v>
      </c>
    </row>
    <row r="1089" spans="18:19">
      <c r="R1089" s="440">
        <v>68119</v>
      </c>
      <c r="S1089" s="446">
        <f t="shared" si="19"/>
        <v>689.1078983544727</v>
      </c>
    </row>
    <row r="1090" spans="18:19">
      <c r="R1090" s="440">
        <v>68150</v>
      </c>
      <c r="S1090" s="446">
        <f t="shared" si="19"/>
        <v>690.25641151839682</v>
      </c>
    </row>
    <row r="1091" spans="18:19">
      <c r="R1091" s="440">
        <v>68181</v>
      </c>
      <c r="S1091" s="446">
        <f t="shared" si="19"/>
        <v>691.40683887092746</v>
      </c>
    </row>
    <row r="1092" spans="18:19">
      <c r="R1092" s="440">
        <v>68211</v>
      </c>
      <c r="S1092" s="446">
        <f t="shared" si="19"/>
        <v>692.55918360237899</v>
      </c>
    </row>
    <row r="1093" spans="18:19">
      <c r="R1093" s="440">
        <v>68242</v>
      </c>
      <c r="S1093" s="446">
        <f t="shared" si="19"/>
        <v>693.71344890838293</v>
      </c>
    </row>
    <row r="1094" spans="18:19">
      <c r="R1094" s="440">
        <v>68272</v>
      </c>
      <c r="S1094" s="446">
        <f t="shared" si="19"/>
        <v>694.86963798989689</v>
      </c>
    </row>
    <row r="1095" spans="18:19">
      <c r="R1095" s="440">
        <v>68303</v>
      </c>
      <c r="S1095" s="446">
        <f t="shared" si="19"/>
        <v>696.02775405321336</v>
      </c>
    </row>
    <row r="1096" spans="18:19">
      <c r="R1096" s="440">
        <v>68334</v>
      </c>
      <c r="S1096" s="446">
        <f t="shared" si="19"/>
        <v>697.18780030996868</v>
      </c>
    </row>
    <row r="1097" spans="18:19">
      <c r="R1097" s="440">
        <v>68362</v>
      </c>
      <c r="S1097" s="446">
        <f t="shared" si="19"/>
        <v>698.34977997715191</v>
      </c>
    </row>
    <row r="1098" spans="18:19">
      <c r="R1098" s="440">
        <v>68393</v>
      </c>
      <c r="S1098" s="446">
        <f t="shared" si="19"/>
        <v>699.51369627711381</v>
      </c>
    </row>
    <row r="1099" spans="18:19">
      <c r="R1099" s="440">
        <v>68423</v>
      </c>
      <c r="S1099" s="446">
        <f t="shared" si="19"/>
        <v>700.67955243757569</v>
      </c>
    </row>
    <row r="1100" spans="18:19">
      <c r="R1100" s="440">
        <v>68454</v>
      </c>
      <c r="S1100" s="446">
        <f t="shared" si="19"/>
        <v>701.84735169163832</v>
      </c>
    </row>
    <row r="1101" spans="18:19">
      <c r="R1101" s="440">
        <v>68484</v>
      </c>
      <c r="S1101" s="446">
        <f t="shared" si="19"/>
        <v>703.01709727779109</v>
      </c>
    </row>
    <row r="1102" spans="18:19">
      <c r="R1102" s="440">
        <v>68515</v>
      </c>
      <c r="S1102" s="446">
        <f t="shared" si="19"/>
        <v>704.1887924399208</v>
      </c>
    </row>
    <row r="1103" spans="18:19">
      <c r="R1103" s="440">
        <v>68546</v>
      </c>
      <c r="S1103" s="446">
        <f t="shared" si="19"/>
        <v>705.36244042732062</v>
      </c>
    </row>
    <row r="1104" spans="18:19">
      <c r="R1104" s="440">
        <v>68576</v>
      </c>
      <c r="S1104" s="446">
        <f t="shared" si="19"/>
        <v>706.53804449469953</v>
      </c>
    </row>
    <row r="1105" spans="18:19">
      <c r="R1105" s="440">
        <v>68607</v>
      </c>
      <c r="S1105" s="446">
        <f t="shared" si="19"/>
        <v>707.71560790219075</v>
      </c>
    </row>
    <row r="1106" spans="18:19">
      <c r="R1106" s="440">
        <v>68637</v>
      </c>
      <c r="S1106" s="446">
        <f t="shared" si="19"/>
        <v>708.89513391536104</v>
      </c>
    </row>
    <row r="1107" spans="18:19">
      <c r="R1107" s="440">
        <v>68668</v>
      </c>
      <c r="S1107" s="446">
        <f t="shared" si="19"/>
        <v>710.07662580522003</v>
      </c>
    </row>
    <row r="1108" spans="18:19">
      <c r="R1108" s="440">
        <v>68699</v>
      </c>
      <c r="S1108" s="446">
        <f t="shared" si="19"/>
        <v>711.26008684822875</v>
      </c>
    </row>
    <row r="1109" spans="18:19">
      <c r="R1109" s="440">
        <v>68728</v>
      </c>
      <c r="S1109" s="446">
        <f t="shared" si="19"/>
        <v>712.44552032630918</v>
      </c>
    </row>
    <row r="1110" spans="18:19">
      <c r="R1110" s="440">
        <v>68759</v>
      </c>
      <c r="S1110" s="446">
        <f t="shared" si="19"/>
        <v>713.63292952685299</v>
      </c>
    </row>
    <row r="1111" spans="18:19">
      <c r="R1111" s="440">
        <v>68789</v>
      </c>
      <c r="S1111" s="446">
        <f t="shared" si="19"/>
        <v>714.82231774273112</v>
      </c>
    </row>
    <row r="1112" spans="18:19">
      <c r="R1112" s="440">
        <v>68820</v>
      </c>
      <c r="S1112" s="446">
        <f t="shared" si="19"/>
        <v>716.01368827230237</v>
      </c>
    </row>
    <row r="1113" spans="18:19">
      <c r="R1113" s="440">
        <v>68850</v>
      </c>
      <c r="S1113" s="446">
        <f t="shared" ref="S1113:S1176" si="20">S1112*($U$345/1200)+S1112</f>
        <v>717.20704441942291</v>
      </c>
    </row>
    <row r="1114" spans="18:19">
      <c r="R1114" s="440">
        <v>68881</v>
      </c>
      <c r="S1114" s="446">
        <f t="shared" si="20"/>
        <v>718.4023894934553</v>
      </c>
    </row>
    <row r="1115" spans="18:19">
      <c r="R1115" s="440">
        <v>68912</v>
      </c>
      <c r="S1115" s="446">
        <f t="shared" si="20"/>
        <v>719.59972680927774</v>
      </c>
    </row>
    <row r="1116" spans="18:19">
      <c r="R1116" s="440">
        <v>68942</v>
      </c>
      <c r="S1116" s="446">
        <f t="shared" si="20"/>
        <v>720.79905968729315</v>
      </c>
    </row>
    <row r="1117" spans="18:19">
      <c r="R1117" s="440">
        <v>68973</v>
      </c>
      <c r="S1117" s="446">
        <f t="shared" si="20"/>
        <v>722.00039145343862</v>
      </c>
    </row>
    <row r="1118" spans="18:19">
      <c r="R1118" s="440">
        <v>69003</v>
      </c>
      <c r="S1118" s="446">
        <f t="shared" si="20"/>
        <v>723.20372543919439</v>
      </c>
    </row>
    <row r="1119" spans="18:19">
      <c r="R1119" s="440">
        <v>69034</v>
      </c>
      <c r="S1119" s="446">
        <f t="shared" si="20"/>
        <v>724.40906498159302</v>
      </c>
    </row>
    <row r="1120" spans="18:19">
      <c r="R1120" s="440">
        <v>69065</v>
      </c>
      <c r="S1120" s="446">
        <f t="shared" si="20"/>
        <v>725.61641342322901</v>
      </c>
    </row>
    <row r="1121" spans="18:19">
      <c r="R1121" s="440">
        <v>69093</v>
      </c>
      <c r="S1121" s="446">
        <f t="shared" si="20"/>
        <v>726.82577411226771</v>
      </c>
    </row>
    <row r="1122" spans="18:19">
      <c r="R1122" s="440">
        <v>69124</v>
      </c>
      <c r="S1122" s="446">
        <f t="shared" si="20"/>
        <v>728.03715040245481</v>
      </c>
    </row>
    <row r="1123" spans="18:19">
      <c r="R1123" s="440">
        <v>69154</v>
      </c>
      <c r="S1123" s="446">
        <f t="shared" si="20"/>
        <v>729.25054565312553</v>
      </c>
    </row>
    <row r="1124" spans="18:19">
      <c r="R1124" s="440">
        <v>69185</v>
      </c>
      <c r="S1124" s="446">
        <f t="shared" si="20"/>
        <v>730.46596322921403</v>
      </c>
    </row>
    <row r="1125" spans="18:19">
      <c r="R1125" s="440">
        <v>69215</v>
      </c>
      <c r="S1125" s="446">
        <f t="shared" si="20"/>
        <v>731.68340650126277</v>
      </c>
    </row>
    <row r="1126" spans="18:19">
      <c r="R1126" s="440">
        <v>69246</v>
      </c>
      <c r="S1126" s="446">
        <f t="shared" si="20"/>
        <v>732.90287884543159</v>
      </c>
    </row>
    <row r="1127" spans="18:19">
      <c r="R1127" s="440">
        <v>69277</v>
      </c>
      <c r="S1127" s="446">
        <f t="shared" si="20"/>
        <v>734.12438364350726</v>
      </c>
    </row>
    <row r="1128" spans="18:19">
      <c r="R1128" s="440">
        <v>69307</v>
      </c>
      <c r="S1128" s="446">
        <f t="shared" si="20"/>
        <v>735.34792428291314</v>
      </c>
    </row>
    <row r="1129" spans="18:19">
      <c r="R1129" s="440">
        <v>69338</v>
      </c>
      <c r="S1129" s="446">
        <f t="shared" si="20"/>
        <v>736.57350415671795</v>
      </c>
    </row>
    <row r="1130" spans="18:19">
      <c r="R1130" s="440">
        <v>69368</v>
      </c>
      <c r="S1130" s="446">
        <f t="shared" si="20"/>
        <v>737.80112666364585</v>
      </c>
    </row>
    <row r="1131" spans="18:19">
      <c r="R1131" s="440">
        <v>69399</v>
      </c>
      <c r="S1131" s="446">
        <f t="shared" si="20"/>
        <v>739.03079520808524</v>
      </c>
    </row>
    <row r="1132" spans="18:19">
      <c r="R1132" s="440">
        <v>69430</v>
      </c>
      <c r="S1132" s="446">
        <f t="shared" si="20"/>
        <v>740.26251320009874</v>
      </c>
    </row>
    <row r="1133" spans="18:19">
      <c r="R1133" s="440">
        <v>69458</v>
      </c>
      <c r="S1133" s="446">
        <f t="shared" si="20"/>
        <v>741.49628405543228</v>
      </c>
    </row>
    <row r="1134" spans="18:19">
      <c r="R1134" s="440">
        <v>69489</v>
      </c>
      <c r="S1134" s="446">
        <f t="shared" si="20"/>
        <v>742.73211119552468</v>
      </c>
    </row>
    <row r="1135" spans="18:19">
      <c r="R1135" s="440">
        <v>69519</v>
      </c>
      <c r="S1135" s="446">
        <f t="shared" si="20"/>
        <v>743.96999804751727</v>
      </c>
    </row>
    <row r="1136" spans="18:19">
      <c r="R1136" s="440">
        <v>69550</v>
      </c>
      <c r="S1136" s="446">
        <f t="shared" si="20"/>
        <v>745.20994804426311</v>
      </c>
    </row>
    <row r="1137" spans="18:19">
      <c r="R1137" s="440">
        <v>69580</v>
      </c>
      <c r="S1137" s="446">
        <f t="shared" si="20"/>
        <v>746.45196462433694</v>
      </c>
    </row>
    <row r="1138" spans="18:19">
      <c r="R1138" s="440">
        <v>69611</v>
      </c>
      <c r="S1138" s="446">
        <f t="shared" si="20"/>
        <v>747.69605123204417</v>
      </c>
    </row>
    <row r="1139" spans="18:19">
      <c r="R1139" s="440">
        <v>69642</v>
      </c>
      <c r="S1139" s="446">
        <f t="shared" si="20"/>
        <v>748.94221131743086</v>
      </c>
    </row>
    <row r="1140" spans="18:19">
      <c r="R1140" s="440">
        <v>69672</v>
      </c>
      <c r="S1140" s="446">
        <f t="shared" si="20"/>
        <v>750.19044833629323</v>
      </c>
    </row>
    <row r="1141" spans="18:19">
      <c r="R1141" s="440">
        <v>69703</v>
      </c>
      <c r="S1141" s="446">
        <f t="shared" si="20"/>
        <v>751.4407657501871</v>
      </c>
    </row>
    <row r="1142" spans="18:19">
      <c r="R1142" s="440">
        <v>69733</v>
      </c>
      <c r="S1142" s="446">
        <f t="shared" si="20"/>
        <v>752.69316702643744</v>
      </c>
    </row>
    <row r="1143" spans="18:19">
      <c r="R1143" s="440">
        <v>69764</v>
      </c>
      <c r="S1143" s="446">
        <f t="shared" si="20"/>
        <v>753.94765563814815</v>
      </c>
    </row>
    <row r="1144" spans="18:19">
      <c r="R1144" s="440">
        <v>69795</v>
      </c>
      <c r="S1144" s="446">
        <f t="shared" si="20"/>
        <v>755.20423506421173</v>
      </c>
    </row>
    <row r="1145" spans="18:19">
      <c r="R1145" s="440">
        <v>69823</v>
      </c>
      <c r="S1145" s="446">
        <f t="shared" si="20"/>
        <v>756.4629087893187</v>
      </c>
    </row>
    <row r="1146" spans="18:19">
      <c r="R1146" s="440">
        <v>69854</v>
      </c>
      <c r="S1146" s="446">
        <f t="shared" si="20"/>
        <v>757.72368030396751</v>
      </c>
    </row>
    <row r="1147" spans="18:19">
      <c r="R1147" s="440">
        <v>69884</v>
      </c>
      <c r="S1147" s="446">
        <f t="shared" si="20"/>
        <v>758.98655310447407</v>
      </c>
    </row>
    <row r="1148" spans="18:19">
      <c r="R1148" s="440">
        <v>69915</v>
      </c>
      <c r="S1148" s="446">
        <f t="shared" si="20"/>
        <v>760.25153069298153</v>
      </c>
    </row>
    <row r="1149" spans="18:19">
      <c r="R1149" s="440">
        <v>69945</v>
      </c>
      <c r="S1149" s="446">
        <f t="shared" si="20"/>
        <v>761.51861657746986</v>
      </c>
    </row>
    <row r="1150" spans="18:19">
      <c r="R1150" s="440">
        <v>69976</v>
      </c>
      <c r="S1150" s="446">
        <f t="shared" si="20"/>
        <v>762.78781427176568</v>
      </c>
    </row>
    <row r="1151" spans="18:19">
      <c r="R1151" s="440">
        <v>70007</v>
      </c>
      <c r="S1151" s="446">
        <f t="shared" si="20"/>
        <v>764.059127295552</v>
      </c>
    </row>
    <row r="1152" spans="18:19">
      <c r="R1152" s="440">
        <v>70037</v>
      </c>
      <c r="S1152" s="446">
        <f t="shared" si="20"/>
        <v>765.33255917437793</v>
      </c>
    </row>
    <row r="1153" spans="18:19">
      <c r="R1153" s="440">
        <v>70068</v>
      </c>
      <c r="S1153" s="446">
        <f t="shared" si="20"/>
        <v>766.60811343966861</v>
      </c>
    </row>
    <row r="1154" spans="18:19">
      <c r="R1154" s="440">
        <v>70098</v>
      </c>
      <c r="S1154" s="446">
        <f t="shared" si="20"/>
        <v>767.88579362873475</v>
      </c>
    </row>
    <row r="1155" spans="18:19">
      <c r="R1155" s="440">
        <v>70129</v>
      </c>
      <c r="S1155" s="446">
        <f t="shared" si="20"/>
        <v>769.16560328478261</v>
      </c>
    </row>
    <row r="1156" spans="18:19">
      <c r="R1156" s="440">
        <v>70160</v>
      </c>
      <c r="S1156" s="446">
        <f t="shared" si="20"/>
        <v>770.44754595692393</v>
      </c>
    </row>
    <row r="1157" spans="18:19">
      <c r="R1157" s="440">
        <v>70189</v>
      </c>
      <c r="S1157" s="446">
        <f t="shared" si="20"/>
        <v>771.73162520018548</v>
      </c>
    </row>
    <row r="1158" spans="18:19">
      <c r="R1158" s="440">
        <v>70220</v>
      </c>
      <c r="S1158" s="446">
        <f t="shared" si="20"/>
        <v>773.01784457551912</v>
      </c>
    </row>
    <row r="1159" spans="18:19">
      <c r="R1159" s="440">
        <v>70250</v>
      </c>
      <c r="S1159" s="446">
        <f t="shared" si="20"/>
        <v>774.30620764981165</v>
      </c>
    </row>
    <row r="1160" spans="18:19">
      <c r="R1160" s="440">
        <v>70281</v>
      </c>
      <c r="S1160" s="446">
        <f t="shared" si="20"/>
        <v>775.59671799589466</v>
      </c>
    </row>
    <row r="1161" spans="18:19">
      <c r="R1161" s="440">
        <v>70311</v>
      </c>
      <c r="S1161" s="446">
        <f t="shared" si="20"/>
        <v>776.88937919255454</v>
      </c>
    </row>
    <row r="1162" spans="18:19">
      <c r="R1162" s="440">
        <v>70342</v>
      </c>
      <c r="S1162" s="446">
        <f t="shared" si="20"/>
        <v>778.18419482454215</v>
      </c>
    </row>
    <row r="1163" spans="18:19">
      <c r="R1163" s="440">
        <v>70373</v>
      </c>
      <c r="S1163" s="446">
        <f t="shared" si="20"/>
        <v>779.48116848258303</v>
      </c>
    </row>
    <row r="1164" spans="18:19">
      <c r="R1164" s="440">
        <v>70403</v>
      </c>
      <c r="S1164" s="446">
        <f t="shared" si="20"/>
        <v>780.78030376338734</v>
      </c>
    </row>
    <row r="1165" spans="18:19">
      <c r="R1165" s="440">
        <v>70434</v>
      </c>
      <c r="S1165" s="446">
        <f t="shared" si="20"/>
        <v>782.08160426965969</v>
      </c>
    </row>
    <row r="1166" spans="18:19">
      <c r="R1166" s="440">
        <v>70464</v>
      </c>
      <c r="S1166" s="446">
        <f t="shared" si="20"/>
        <v>783.38507361010909</v>
      </c>
    </row>
    <row r="1167" spans="18:19">
      <c r="R1167" s="440">
        <v>70495</v>
      </c>
      <c r="S1167" s="446">
        <f t="shared" si="20"/>
        <v>784.69071539945924</v>
      </c>
    </row>
    <row r="1168" spans="18:19">
      <c r="R1168" s="440">
        <v>70526</v>
      </c>
      <c r="S1168" s="446">
        <f t="shared" si="20"/>
        <v>785.99853325845834</v>
      </c>
    </row>
    <row r="1169" spans="18:19">
      <c r="R1169" s="440">
        <v>70554</v>
      </c>
      <c r="S1169" s="446">
        <f t="shared" si="20"/>
        <v>787.30853081388909</v>
      </c>
    </row>
    <row r="1170" spans="18:19">
      <c r="R1170" s="440">
        <v>70585</v>
      </c>
      <c r="S1170" s="446">
        <f t="shared" si="20"/>
        <v>788.62071169857893</v>
      </c>
    </row>
    <row r="1171" spans="18:19">
      <c r="R1171" s="440">
        <v>70615</v>
      </c>
      <c r="S1171" s="446">
        <f t="shared" si="20"/>
        <v>789.9350795514099</v>
      </c>
    </row>
    <row r="1172" spans="18:19">
      <c r="R1172" s="440">
        <v>70646</v>
      </c>
      <c r="S1172" s="446">
        <f t="shared" si="20"/>
        <v>791.2516380173289</v>
      </c>
    </row>
    <row r="1173" spans="18:19">
      <c r="R1173" s="440">
        <v>70676</v>
      </c>
      <c r="S1173" s="446">
        <f t="shared" si="20"/>
        <v>792.57039074735781</v>
      </c>
    </row>
    <row r="1174" spans="18:19">
      <c r="R1174" s="440">
        <v>70707</v>
      </c>
      <c r="S1174" s="446">
        <f t="shared" si="20"/>
        <v>793.89134139860346</v>
      </c>
    </row>
    <row r="1175" spans="18:19">
      <c r="R1175" s="440">
        <v>70738</v>
      </c>
      <c r="S1175" s="446">
        <f t="shared" si="20"/>
        <v>795.2144936342678</v>
      </c>
    </row>
    <row r="1176" spans="18:19">
      <c r="R1176" s="440">
        <v>70768</v>
      </c>
      <c r="S1176" s="446">
        <f t="shared" si="20"/>
        <v>796.5398511236582</v>
      </c>
    </row>
    <row r="1177" spans="18:19">
      <c r="R1177" s="440">
        <v>70799</v>
      </c>
      <c r="S1177" s="446">
        <f t="shared" ref="S1177:S1240" si="21">S1176*($U$345/1200)+S1176</f>
        <v>797.86741754219759</v>
      </c>
    </row>
    <row r="1178" spans="18:19">
      <c r="R1178" s="440">
        <v>70829</v>
      </c>
      <c r="S1178" s="446">
        <f t="shared" si="21"/>
        <v>799.19719657143457</v>
      </c>
    </row>
    <row r="1179" spans="18:19">
      <c r="R1179" s="440">
        <v>70860</v>
      </c>
      <c r="S1179" s="446">
        <f t="shared" si="21"/>
        <v>800.52919189905367</v>
      </c>
    </row>
    <row r="1180" spans="18:19">
      <c r="R1180" s="440">
        <v>70891</v>
      </c>
      <c r="S1180" s="446">
        <f t="shared" si="21"/>
        <v>801.86340721888541</v>
      </c>
    </row>
    <row r="1181" spans="18:19">
      <c r="R1181" s="440">
        <v>70919</v>
      </c>
      <c r="S1181" s="446">
        <f t="shared" si="21"/>
        <v>803.19984623091693</v>
      </c>
    </row>
    <row r="1182" spans="18:19">
      <c r="R1182" s="440">
        <v>70950</v>
      </c>
      <c r="S1182" s="446">
        <f t="shared" si="21"/>
        <v>804.53851264130185</v>
      </c>
    </row>
    <row r="1183" spans="18:19">
      <c r="R1183" s="440">
        <v>70980</v>
      </c>
      <c r="S1183" s="446">
        <f t="shared" si="21"/>
        <v>805.87941016237073</v>
      </c>
    </row>
    <row r="1184" spans="18:19">
      <c r="R1184" s="440">
        <v>71011</v>
      </c>
      <c r="S1184" s="446">
        <f t="shared" si="21"/>
        <v>807.22254251264133</v>
      </c>
    </row>
    <row r="1185" spans="18:19">
      <c r="R1185" s="440">
        <v>71041</v>
      </c>
      <c r="S1185" s="446">
        <f t="shared" si="21"/>
        <v>808.56791341682901</v>
      </c>
    </row>
    <row r="1186" spans="18:19">
      <c r="R1186" s="440">
        <v>71072</v>
      </c>
      <c r="S1186" s="446">
        <f t="shared" si="21"/>
        <v>809.91552660585705</v>
      </c>
    </row>
    <row r="1187" spans="18:19">
      <c r="R1187" s="440">
        <v>71103</v>
      </c>
      <c r="S1187" s="446">
        <f t="shared" si="21"/>
        <v>811.2653858168668</v>
      </c>
    </row>
    <row r="1188" spans="18:19">
      <c r="R1188" s="440">
        <v>71133</v>
      </c>
      <c r="S1188" s="446">
        <f t="shared" si="21"/>
        <v>812.61749479322827</v>
      </c>
    </row>
    <row r="1189" spans="18:19">
      <c r="R1189" s="440">
        <v>71164</v>
      </c>
      <c r="S1189" s="446">
        <f t="shared" si="21"/>
        <v>813.97185728455031</v>
      </c>
    </row>
    <row r="1190" spans="18:19">
      <c r="R1190" s="440">
        <v>71194</v>
      </c>
      <c r="S1190" s="446">
        <f t="shared" si="21"/>
        <v>815.32847704669121</v>
      </c>
    </row>
    <row r="1191" spans="18:19">
      <c r="R1191" s="440">
        <v>71225</v>
      </c>
      <c r="S1191" s="446">
        <f t="shared" si="21"/>
        <v>816.68735784176897</v>
      </c>
    </row>
    <row r="1192" spans="18:19">
      <c r="R1192" s="440">
        <v>71256</v>
      </c>
      <c r="S1192" s="446">
        <f t="shared" si="21"/>
        <v>818.04850343817191</v>
      </c>
    </row>
    <row r="1193" spans="18:19">
      <c r="R1193" s="440">
        <v>71284</v>
      </c>
      <c r="S1193" s="446">
        <f t="shared" si="21"/>
        <v>819.41191761056882</v>
      </c>
    </row>
    <row r="1194" spans="18:19">
      <c r="R1194" s="440">
        <v>71315</v>
      </c>
      <c r="S1194" s="446">
        <f t="shared" si="21"/>
        <v>820.77760413991973</v>
      </c>
    </row>
    <row r="1195" spans="18:19">
      <c r="R1195" s="440">
        <v>71345</v>
      </c>
      <c r="S1195" s="446">
        <f t="shared" si="21"/>
        <v>822.14556681348631</v>
      </c>
    </row>
    <row r="1196" spans="18:19">
      <c r="R1196" s="440">
        <v>71376</v>
      </c>
      <c r="S1196" s="446">
        <f t="shared" si="21"/>
        <v>823.51580942484213</v>
      </c>
    </row>
    <row r="1197" spans="18:19">
      <c r="R1197" s="440">
        <v>71406</v>
      </c>
      <c r="S1197" s="446">
        <f t="shared" si="21"/>
        <v>824.88833577388357</v>
      </c>
    </row>
    <row r="1198" spans="18:19">
      <c r="R1198" s="440">
        <v>71437</v>
      </c>
      <c r="S1198" s="446">
        <f t="shared" si="21"/>
        <v>826.26314966684004</v>
      </c>
    </row>
    <row r="1199" spans="18:19">
      <c r="R1199" s="440">
        <v>71468</v>
      </c>
      <c r="S1199" s="446">
        <f t="shared" si="21"/>
        <v>827.64025491628479</v>
      </c>
    </row>
    <row r="1200" spans="18:19">
      <c r="R1200" s="440">
        <v>71498</v>
      </c>
      <c r="S1200" s="446">
        <f t="shared" si="21"/>
        <v>829.01965534114527</v>
      </c>
    </row>
    <row r="1201" spans="18:19">
      <c r="R1201" s="440">
        <v>71529</v>
      </c>
      <c r="S1201" s="446">
        <f t="shared" si="21"/>
        <v>830.40135476671389</v>
      </c>
    </row>
    <row r="1202" spans="18:19">
      <c r="R1202" s="440">
        <v>71559</v>
      </c>
      <c r="S1202" s="446">
        <f t="shared" si="21"/>
        <v>831.78535702465842</v>
      </c>
    </row>
    <row r="1203" spans="18:19">
      <c r="R1203" s="440">
        <v>71590</v>
      </c>
      <c r="S1203" s="446">
        <f t="shared" si="21"/>
        <v>833.17166595303286</v>
      </c>
    </row>
    <row r="1204" spans="18:19">
      <c r="R1204" s="440">
        <v>71621</v>
      </c>
      <c r="S1204" s="446">
        <f t="shared" si="21"/>
        <v>834.5602853962879</v>
      </c>
    </row>
    <row r="1205" spans="18:19">
      <c r="R1205" s="440">
        <v>71650</v>
      </c>
      <c r="S1205" s="446">
        <f t="shared" si="21"/>
        <v>835.95121920528175</v>
      </c>
    </row>
    <row r="1206" spans="18:19">
      <c r="R1206" s="440">
        <v>71681</v>
      </c>
      <c r="S1206" s="446">
        <f t="shared" si="21"/>
        <v>837.34447123729058</v>
      </c>
    </row>
    <row r="1207" spans="18:19">
      <c r="R1207" s="440">
        <v>71711</v>
      </c>
      <c r="S1207" s="446">
        <f t="shared" si="21"/>
        <v>838.74004535601944</v>
      </c>
    </row>
    <row r="1208" spans="18:19">
      <c r="R1208" s="440">
        <v>71742</v>
      </c>
      <c r="S1208" s="446">
        <f t="shared" si="21"/>
        <v>840.13794543161282</v>
      </c>
    </row>
    <row r="1209" spans="18:19">
      <c r="R1209" s="440">
        <v>71772</v>
      </c>
      <c r="S1209" s="446">
        <f t="shared" si="21"/>
        <v>841.53817534066548</v>
      </c>
    </row>
    <row r="1210" spans="18:19">
      <c r="R1210" s="440">
        <v>71803</v>
      </c>
      <c r="S1210" s="446">
        <f t="shared" si="21"/>
        <v>842.9407389662332</v>
      </c>
    </row>
    <row r="1211" spans="18:19">
      <c r="R1211" s="440">
        <v>71834</v>
      </c>
      <c r="S1211" s="446">
        <f t="shared" si="21"/>
        <v>844.34564019784364</v>
      </c>
    </row>
    <row r="1212" spans="18:19">
      <c r="R1212" s="440">
        <v>71864</v>
      </c>
      <c r="S1212" s="446">
        <f t="shared" si="21"/>
        <v>845.75288293150675</v>
      </c>
    </row>
    <row r="1213" spans="18:19">
      <c r="R1213" s="440">
        <v>71895</v>
      </c>
      <c r="S1213" s="446">
        <f t="shared" si="21"/>
        <v>847.16247106972594</v>
      </c>
    </row>
    <row r="1214" spans="18:19">
      <c r="R1214" s="440">
        <v>71925</v>
      </c>
      <c r="S1214" s="446">
        <f t="shared" si="21"/>
        <v>848.57440852150887</v>
      </c>
    </row>
    <row r="1215" spans="18:19">
      <c r="R1215" s="440">
        <v>71956</v>
      </c>
      <c r="S1215" s="446">
        <f t="shared" si="21"/>
        <v>849.98869920237803</v>
      </c>
    </row>
    <row r="1216" spans="18:19">
      <c r="R1216" s="440">
        <v>71987</v>
      </c>
      <c r="S1216" s="446">
        <f t="shared" si="21"/>
        <v>851.40534703438198</v>
      </c>
    </row>
    <row r="1217" spans="18:19">
      <c r="R1217" s="440">
        <v>72015</v>
      </c>
      <c r="S1217" s="446">
        <f t="shared" si="21"/>
        <v>852.82435594610592</v>
      </c>
    </row>
    <row r="1218" spans="18:19">
      <c r="R1218" s="440">
        <v>72046</v>
      </c>
      <c r="S1218" s="446">
        <f t="shared" si="21"/>
        <v>854.24572987268277</v>
      </c>
    </row>
    <row r="1219" spans="18:19">
      <c r="R1219" s="440">
        <v>72076</v>
      </c>
      <c r="S1219" s="446">
        <f t="shared" si="21"/>
        <v>855.66947275580389</v>
      </c>
    </row>
    <row r="1220" spans="18:19">
      <c r="R1220" s="440">
        <v>72107</v>
      </c>
      <c r="S1220" s="446">
        <f t="shared" si="21"/>
        <v>857.09558854373029</v>
      </c>
    </row>
    <row r="1221" spans="18:19">
      <c r="R1221" s="440">
        <v>72137</v>
      </c>
      <c r="S1221" s="446">
        <f t="shared" si="21"/>
        <v>858.52408119130314</v>
      </c>
    </row>
    <row r="1222" spans="18:19">
      <c r="R1222" s="440">
        <v>72168</v>
      </c>
      <c r="S1222" s="446">
        <f t="shared" si="21"/>
        <v>859.95495465995532</v>
      </c>
    </row>
    <row r="1223" spans="18:19">
      <c r="R1223" s="440">
        <v>72199</v>
      </c>
      <c r="S1223" s="446">
        <f t="shared" si="21"/>
        <v>861.38821291772194</v>
      </c>
    </row>
    <row r="1224" spans="18:19">
      <c r="R1224" s="440">
        <v>72229</v>
      </c>
      <c r="S1224" s="446">
        <f t="shared" si="21"/>
        <v>862.82385993925152</v>
      </c>
    </row>
    <row r="1225" spans="18:19">
      <c r="R1225" s="440">
        <v>72260</v>
      </c>
      <c r="S1225" s="446">
        <f t="shared" si="21"/>
        <v>864.26189970581697</v>
      </c>
    </row>
    <row r="1226" spans="18:19">
      <c r="R1226" s="440">
        <v>72290</v>
      </c>
      <c r="S1226" s="446">
        <f t="shared" si="21"/>
        <v>865.70233620532667</v>
      </c>
    </row>
    <row r="1227" spans="18:19">
      <c r="R1227" s="440">
        <v>72321</v>
      </c>
      <c r="S1227" s="446">
        <f t="shared" si="21"/>
        <v>867.14517343233558</v>
      </c>
    </row>
    <row r="1228" spans="18:19">
      <c r="R1228" s="440">
        <v>72352</v>
      </c>
      <c r="S1228" s="446">
        <f t="shared" si="21"/>
        <v>868.59041538805616</v>
      </c>
    </row>
    <row r="1229" spans="18:19">
      <c r="R1229" s="440">
        <v>72380</v>
      </c>
      <c r="S1229" s="446">
        <f t="shared" si="21"/>
        <v>870.03806608036962</v>
      </c>
    </row>
    <row r="1230" spans="18:19">
      <c r="R1230" s="440">
        <v>72411</v>
      </c>
      <c r="S1230" s="446">
        <f t="shared" si="21"/>
        <v>871.48812952383685</v>
      </c>
    </row>
    <row r="1231" spans="18:19">
      <c r="R1231" s="440">
        <v>72441</v>
      </c>
      <c r="S1231" s="446">
        <f t="shared" si="21"/>
        <v>872.94060973970988</v>
      </c>
    </row>
    <row r="1232" spans="18:19">
      <c r="R1232" s="440">
        <v>72472</v>
      </c>
      <c r="S1232" s="446">
        <f t="shared" si="21"/>
        <v>874.39551075594272</v>
      </c>
    </row>
    <row r="1233" spans="18:19">
      <c r="R1233" s="440">
        <v>72502</v>
      </c>
      <c r="S1233" s="446">
        <f t="shared" si="21"/>
        <v>875.85283660720268</v>
      </c>
    </row>
    <row r="1234" spans="18:19">
      <c r="R1234" s="440">
        <v>72533</v>
      </c>
      <c r="S1234" s="446">
        <f t="shared" si="21"/>
        <v>877.31259133488129</v>
      </c>
    </row>
    <row r="1235" spans="18:19">
      <c r="R1235" s="440">
        <v>72564</v>
      </c>
      <c r="S1235" s="446">
        <f t="shared" si="21"/>
        <v>878.77477898710606</v>
      </c>
    </row>
    <row r="1236" spans="18:19">
      <c r="R1236" s="440">
        <v>72594</v>
      </c>
      <c r="S1236" s="446">
        <f t="shared" si="21"/>
        <v>880.23940361875123</v>
      </c>
    </row>
    <row r="1237" spans="18:19">
      <c r="R1237" s="440">
        <v>72625</v>
      </c>
      <c r="S1237" s="446">
        <f t="shared" si="21"/>
        <v>881.70646929144914</v>
      </c>
    </row>
    <row r="1238" spans="18:19">
      <c r="R1238" s="440">
        <v>72655</v>
      </c>
      <c r="S1238" s="446">
        <f t="shared" si="21"/>
        <v>883.17598007360152</v>
      </c>
    </row>
    <row r="1239" spans="18:19">
      <c r="R1239" s="440">
        <v>72686</v>
      </c>
      <c r="S1239" s="446">
        <f t="shared" si="21"/>
        <v>884.64794004039084</v>
      </c>
    </row>
    <row r="1240" spans="18:19">
      <c r="R1240" s="440">
        <v>72717</v>
      </c>
      <c r="S1240" s="446">
        <f t="shared" si="21"/>
        <v>886.12235327379153</v>
      </c>
    </row>
    <row r="1241" spans="18:19">
      <c r="R1241" s="440">
        <v>72745</v>
      </c>
      <c r="S1241" s="446">
        <f t="shared" ref="S1241:S1262" si="22">S1240*($U$345/1200)+S1240</f>
        <v>887.5992238625812</v>
      </c>
    </row>
    <row r="1242" spans="18:19">
      <c r="R1242" s="440">
        <v>72776</v>
      </c>
      <c r="S1242" s="446">
        <f t="shared" si="22"/>
        <v>889.07855590235215</v>
      </c>
    </row>
    <row r="1243" spans="18:19">
      <c r="R1243" s="440">
        <v>72806</v>
      </c>
      <c r="S1243" s="446">
        <f t="shared" si="22"/>
        <v>890.56035349552269</v>
      </c>
    </row>
    <row r="1244" spans="18:19">
      <c r="R1244" s="440">
        <v>72837</v>
      </c>
      <c r="S1244" s="446">
        <f t="shared" si="22"/>
        <v>892.04462075134859</v>
      </c>
    </row>
    <row r="1245" spans="18:19">
      <c r="R1245" s="440">
        <v>72867</v>
      </c>
      <c r="S1245" s="446">
        <f t="shared" si="22"/>
        <v>893.53136178593422</v>
      </c>
    </row>
    <row r="1246" spans="18:19">
      <c r="R1246" s="440">
        <v>72898</v>
      </c>
      <c r="S1246" s="446">
        <f t="shared" si="22"/>
        <v>895.02058072224406</v>
      </c>
    </row>
    <row r="1247" spans="18:19">
      <c r="R1247" s="440">
        <v>72929</v>
      </c>
      <c r="S1247" s="446">
        <f t="shared" si="22"/>
        <v>896.51228169011449</v>
      </c>
    </row>
    <row r="1248" spans="18:19">
      <c r="R1248" s="440">
        <v>72959</v>
      </c>
      <c r="S1248" s="446">
        <f t="shared" si="22"/>
        <v>898.00646882626472</v>
      </c>
    </row>
    <row r="1249" spans="18:19">
      <c r="R1249" s="440">
        <v>72990</v>
      </c>
      <c r="S1249" s="446">
        <f t="shared" si="22"/>
        <v>899.50314627430851</v>
      </c>
    </row>
    <row r="1250" spans="18:19">
      <c r="R1250" s="440">
        <v>73020</v>
      </c>
      <c r="S1250" s="446">
        <f t="shared" si="22"/>
        <v>901.00231818476573</v>
      </c>
    </row>
    <row r="1251" spans="18:19">
      <c r="R1251" s="440">
        <v>73051</v>
      </c>
      <c r="S1251" s="446">
        <f t="shared" si="22"/>
        <v>902.50398871507366</v>
      </c>
    </row>
    <row r="1252" spans="18:19">
      <c r="R1252" s="440">
        <v>73082</v>
      </c>
      <c r="S1252" s="446">
        <f t="shared" si="22"/>
        <v>904.00816202959879</v>
      </c>
    </row>
    <row r="1253" spans="18:19">
      <c r="R1253" s="440">
        <v>73110</v>
      </c>
      <c r="S1253" s="446">
        <f t="shared" si="22"/>
        <v>905.51484229964808</v>
      </c>
    </row>
    <row r="1254" spans="18:19">
      <c r="R1254" s="440">
        <v>73141</v>
      </c>
      <c r="S1254" s="446">
        <f t="shared" si="22"/>
        <v>907.02403370348088</v>
      </c>
    </row>
    <row r="1255" spans="18:19">
      <c r="R1255" s="440">
        <v>73171</v>
      </c>
      <c r="S1255" s="446">
        <f t="shared" si="22"/>
        <v>908.53574042631999</v>
      </c>
    </row>
    <row r="1256" spans="18:19">
      <c r="R1256" s="440">
        <v>73202</v>
      </c>
      <c r="S1256" s="446">
        <f t="shared" si="22"/>
        <v>910.04996666036391</v>
      </c>
    </row>
    <row r="1257" spans="18:19">
      <c r="R1257" s="440">
        <v>73232</v>
      </c>
      <c r="S1257" s="446">
        <f t="shared" si="22"/>
        <v>911.56671660479788</v>
      </c>
    </row>
    <row r="1258" spans="18:19">
      <c r="R1258" s="440">
        <v>73263</v>
      </c>
      <c r="S1258" s="446">
        <f t="shared" si="22"/>
        <v>913.08599446580592</v>
      </c>
    </row>
    <row r="1259" spans="18:19">
      <c r="R1259" s="440">
        <v>73294</v>
      </c>
      <c r="S1259" s="446">
        <f t="shared" si="22"/>
        <v>914.60780445658224</v>
      </c>
    </row>
    <row r="1260" spans="18:19">
      <c r="R1260" s="440">
        <v>73324</v>
      </c>
      <c r="S1260" s="446">
        <f t="shared" si="22"/>
        <v>916.13215079734323</v>
      </c>
    </row>
    <row r="1261" spans="18:19">
      <c r="R1261" s="440">
        <v>73355</v>
      </c>
      <c r="S1261" s="446">
        <f t="shared" si="22"/>
        <v>917.65903771533885</v>
      </c>
    </row>
    <row r="1262" spans="18:19">
      <c r="R1262" s="440">
        <v>73385</v>
      </c>
      <c r="S1262" s="446">
        <f t="shared" si="22"/>
        <v>919.18846944486438</v>
      </c>
    </row>
  </sheetData>
  <mergeCells count="4">
    <mergeCell ref="A2:Q2"/>
    <mergeCell ref="A3:O3"/>
    <mergeCell ref="A4:O4"/>
    <mergeCell ref="A8:T12"/>
  </mergeCells>
  <phoneticPr fontId="0" type="noConversion"/>
  <pageMargins left="0.19685039370078741" right="0.19685039370078741" top="0.39370078740157483" bottom="0.59055118110236227" header="0.19685039370078741" footer="0.19685039370078741"/>
  <pageSetup paperSize="9" orientation="portrait" verticalDpi="300" r:id="rId1"/>
  <headerFooter alignWithMargins="0">
    <oddFooter>&amp;L&amp;8[&amp;Z&amp;F]&amp;A
Printed at &amp;T on &amp;D&amp;R&amp;8Page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N32"/>
  <sheetViews>
    <sheetView workbookViewId="0"/>
  </sheetViews>
  <sheetFormatPr defaultRowHeight="12.75"/>
  <cols>
    <col min="1" max="1" width="4.7109375" customWidth="1"/>
    <col min="5" max="5" width="16.140625" customWidth="1"/>
    <col min="7" max="7" width="11.7109375" customWidth="1"/>
  </cols>
  <sheetData>
    <row r="1" spans="1:14" ht="19.5">
      <c r="A1" s="591" t="s">
        <v>1027</v>
      </c>
      <c r="B1" s="597"/>
      <c r="C1" s="597"/>
      <c r="D1" s="597"/>
      <c r="E1" s="597"/>
      <c r="F1" s="597"/>
      <c r="G1" s="597"/>
      <c r="H1" s="597"/>
      <c r="I1" s="597"/>
      <c r="J1" s="597"/>
      <c r="K1" s="597"/>
    </row>
    <row r="2" spans="1:14" ht="15.75">
      <c r="A2" s="352" t="str">
        <f>SUMMARY!A4</f>
        <v>PUMPING STATION TYPE XX, OVERFLOW STORAGE, PRESSURE MAIN, GRAVITY SEWER, VACUUM SEWER &amp; VACUUM PUMP STATION</v>
      </c>
    </row>
    <row r="4" spans="1:14">
      <c r="A4" s="353" t="s">
        <v>363</v>
      </c>
    </row>
    <row r="5" spans="1:14" ht="101.25" customHeight="1">
      <c r="A5" s="732" t="s">
        <v>364</v>
      </c>
      <c r="B5" s="732"/>
      <c r="C5" s="732"/>
      <c r="D5" s="732"/>
      <c r="E5" s="732"/>
      <c r="F5" s="732"/>
      <c r="G5" s="732"/>
      <c r="H5" s="732"/>
      <c r="I5" s="732"/>
      <c r="J5" s="732"/>
      <c r="K5" s="732"/>
      <c r="L5" s="732"/>
      <c r="M5" s="732"/>
      <c r="N5" s="732"/>
    </row>
    <row r="6" spans="1:14">
      <c r="A6" s="354"/>
      <c r="B6" s="354"/>
      <c r="C6" s="354"/>
      <c r="D6" s="354"/>
      <c r="E6" s="354"/>
      <c r="F6" s="354"/>
      <c r="G6" s="354"/>
      <c r="H6" s="354"/>
      <c r="I6" s="354"/>
      <c r="J6" s="354"/>
      <c r="K6" s="354"/>
      <c r="L6" s="354"/>
      <c r="M6" s="354"/>
      <c r="N6" s="354"/>
    </row>
    <row r="7" spans="1:14" ht="38.25">
      <c r="A7" s="353" t="s">
        <v>365</v>
      </c>
      <c r="E7" s="598" t="s">
        <v>1028</v>
      </c>
      <c r="G7" s="625" t="s">
        <v>1029</v>
      </c>
      <c r="I7" s="625" t="s">
        <v>1030</v>
      </c>
    </row>
    <row r="8" spans="1:14">
      <c r="A8" s="355" t="s">
        <v>366</v>
      </c>
      <c r="B8" s="355"/>
      <c r="C8" s="355"/>
      <c r="D8" s="599">
        <v>43617</v>
      </c>
      <c r="E8" s="733">
        <f>AVERAGE(D8,D9)</f>
        <v>43800</v>
      </c>
      <c r="G8" s="628">
        <v>43617</v>
      </c>
      <c r="H8" s="626"/>
      <c r="I8" s="628"/>
    </row>
    <row r="9" spans="1:14">
      <c r="A9" s="356" t="s">
        <v>367</v>
      </c>
      <c r="B9" s="357"/>
      <c r="C9" s="358"/>
      <c r="D9" s="599">
        <v>43983</v>
      </c>
      <c r="E9" s="733"/>
      <c r="G9" s="627"/>
      <c r="H9" s="626"/>
      <c r="I9" s="627"/>
    </row>
    <row r="11" spans="1:14">
      <c r="A11" s="353" t="s">
        <v>368</v>
      </c>
    </row>
    <row r="13" spans="1:14">
      <c r="A13">
        <v>1</v>
      </c>
      <c r="B13" s="359" t="s">
        <v>369</v>
      </c>
    </row>
    <row r="14" spans="1:14">
      <c r="A14">
        <v>2</v>
      </c>
      <c r="B14" s="359"/>
    </row>
    <row r="15" spans="1:14">
      <c r="A15">
        <v>3</v>
      </c>
      <c r="B15" s="359"/>
    </row>
    <row r="16" spans="1:14">
      <c r="A16">
        <v>4</v>
      </c>
      <c r="B16" s="359"/>
    </row>
    <row r="17" spans="1:2">
      <c r="A17">
        <v>5</v>
      </c>
      <c r="B17" s="359"/>
    </row>
    <row r="18" spans="1:2">
      <c r="A18">
        <v>6</v>
      </c>
      <c r="B18" s="359"/>
    </row>
    <row r="19" spans="1:2">
      <c r="A19">
        <v>7</v>
      </c>
      <c r="B19" s="359"/>
    </row>
    <row r="20" spans="1:2">
      <c r="A20">
        <v>8</v>
      </c>
      <c r="B20" s="359"/>
    </row>
    <row r="21" spans="1:2">
      <c r="A21">
        <v>9</v>
      </c>
      <c r="B21" s="359"/>
    </row>
    <row r="22" spans="1:2">
      <c r="A22">
        <v>10</v>
      </c>
      <c r="B22" s="359"/>
    </row>
    <row r="23" spans="1:2">
      <c r="A23">
        <v>11</v>
      </c>
      <c r="B23" s="359"/>
    </row>
    <row r="24" spans="1:2">
      <c r="A24">
        <v>12</v>
      </c>
      <c r="B24" s="359"/>
    </row>
    <row r="25" spans="1:2">
      <c r="A25">
        <v>13</v>
      </c>
      <c r="B25" s="359"/>
    </row>
    <row r="26" spans="1:2">
      <c r="A26">
        <v>14</v>
      </c>
      <c r="B26" s="359"/>
    </row>
    <row r="27" spans="1:2">
      <c r="A27">
        <v>15</v>
      </c>
      <c r="B27" s="359"/>
    </row>
    <row r="28" spans="1:2">
      <c r="A28">
        <v>16</v>
      </c>
      <c r="B28" s="359"/>
    </row>
    <row r="29" spans="1:2">
      <c r="A29">
        <v>17</v>
      </c>
      <c r="B29" s="359"/>
    </row>
    <row r="30" spans="1:2">
      <c r="A30">
        <v>18</v>
      </c>
      <c r="B30" s="359"/>
    </row>
    <row r="31" spans="1:2">
      <c r="A31">
        <v>19</v>
      </c>
      <c r="B31" s="359"/>
    </row>
    <row r="32" spans="1:2">
      <c r="A32">
        <v>20</v>
      </c>
      <c r="B32" s="359"/>
    </row>
  </sheetData>
  <mergeCells count="2">
    <mergeCell ref="A5:N5"/>
    <mergeCell ref="E8:E9"/>
  </mergeCells>
  <phoneticPr fontId="0" type="noConversion"/>
  <pageMargins left="0.19685039370078741" right="0.19685039370078741" top="0.39370078740157483" bottom="0.59055118110236227" header="0.19685039370078741" footer="0.19685039370078741"/>
  <pageSetup paperSize="9" orientation="portrait" verticalDpi="300" r:id="rId1"/>
  <headerFooter alignWithMargins="0">
    <oddFooter>&amp;L&amp;8[&amp;Z&amp;F]&amp;A
Printed at &amp;T on &amp;D&amp;R&amp;8Page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D80"/>
  <sheetViews>
    <sheetView zoomScaleNormal="100" workbookViewId="0"/>
  </sheetViews>
  <sheetFormatPr defaultRowHeight="12.75"/>
  <cols>
    <col min="1" max="1" width="12.140625" style="72" customWidth="1"/>
    <col min="2" max="2" width="101" style="72" customWidth="1"/>
    <col min="3" max="3" width="18.42578125" style="72" customWidth="1"/>
    <col min="4" max="4" width="71.28515625" style="72" customWidth="1"/>
    <col min="5" max="16384" width="9.140625" style="72"/>
  </cols>
  <sheetData>
    <row r="1" spans="1:4" s="590" customFormat="1" ht="19.5">
      <c r="A1" s="591" t="s">
        <v>1027</v>
      </c>
      <c r="B1" s="600"/>
      <c r="C1" s="600"/>
      <c r="D1" s="600"/>
    </row>
    <row r="2" spans="1:4" ht="18.75">
      <c r="A2" s="176" t="s">
        <v>28</v>
      </c>
    </row>
    <row r="3" spans="1:4" ht="18.75">
      <c r="A3" s="176"/>
    </row>
    <row r="4" spans="1:4" ht="18.75">
      <c r="A4" s="177" t="str">
        <f>SUMMARY!A4</f>
        <v>PUMPING STATION TYPE XX, OVERFLOW STORAGE, PRESSURE MAIN, GRAVITY SEWER, VACUUM SEWER &amp; VACUUM PUMP STATION</v>
      </c>
    </row>
    <row r="5" spans="1:4" ht="13.5" thickBot="1">
      <c r="A5" s="178"/>
    </row>
    <row r="6" spans="1:4" ht="32.25" thickBot="1">
      <c r="A6" s="473"/>
      <c r="B6" s="474" t="s">
        <v>29</v>
      </c>
      <c r="C6" s="474" t="s">
        <v>198</v>
      </c>
      <c r="D6" s="474" t="s">
        <v>30</v>
      </c>
    </row>
    <row r="7" spans="1:4" ht="16.5" thickBot="1">
      <c r="A7" s="475">
        <v>1</v>
      </c>
      <c r="B7" s="476" t="s">
        <v>32</v>
      </c>
      <c r="C7" s="477"/>
      <c r="D7" s="675"/>
    </row>
    <row r="8" spans="1:4" ht="45.75" thickBot="1">
      <c r="A8" s="475">
        <v>2</v>
      </c>
      <c r="B8" s="476" t="s">
        <v>20</v>
      </c>
      <c r="C8" s="478"/>
      <c r="D8" s="675"/>
    </row>
    <row r="9" spans="1:4" ht="15.75" thickBot="1">
      <c r="A9" s="475">
        <v>3</v>
      </c>
      <c r="B9" s="476" t="s">
        <v>31</v>
      </c>
      <c r="C9" s="478"/>
      <c r="D9" s="675"/>
    </row>
    <row r="10" spans="1:4" ht="15.75" thickBot="1">
      <c r="A10" s="475">
        <v>4</v>
      </c>
      <c r="B10" s="476" t="s">
        <v>34</v>
      </c>
      <c r="C10" s="478"/>
      <c r="D10" s="675"/>
    </row>
    <row r="11" spans="1:4" ht="15.75" thickBot="1">
      <c r="A11" s="475">
        <v>5</v>
      </c>
      <c r="B11" s="476" t="s">
        <v>36</v>
      </c>
      <c r="C11" s="478"/>
      <c r="D11" s="675"/>
    </row>
    <row r="12" spans="1:4" ht="15.75" thickBot="1">
      <c r="A12" s="475">
        <v>6</v>
      </c>
      <c r="B12" s="476" t="s">
        <v>35</v>
      </c>
      <c r="C12" s="478"/>
      <c r="D12" s="675"/>
    </row>
    <row r="13" spans="1:4" ht="15.75" thickBot="1">
      <c r="A13" s="475">
        <v>7</v>
      </c>
      <c r="B13" s="476" t="s">
        <v>529</v>
      </c>
      <c r="C13" s="478"/>
      <c r="D13" s="675"/>
    </row>
    <row r="14" spans="1:4" ht="15.75" thickBot="1">
      <c r="A14" s="475">
        <v>8</v>
      </c>
      <c r="B14" s="476" t="s">
        <v>37</v>
      </c>
      <c r="C14" s="478"/>
      <c r="D14" s="675"/>
    </row>
    <row r="15" spans="1:4" ht="15.75" thickBot="1">
      <c r="A15" s="475">
        <v>9</v>
      </c>
      <c r="B15" s="476" t="s">
        <v>42</v>
      </c>
      <c r="C15" s="479"/>
      <c r="D15" s="675"/>
    </row>
    <row r="16" spans="1:4" ht="15.75" thickBot="1">
      <c r="A16" s="475">
        <v>10</v>
      </c>
      <c r="B16" s="476" t="s">
        <v>41</v>
      </c>
      <c r="C16" s="480"/>
      <c r="D16" s="675"/>
    </row>
    <row r="17" spans="1:4" ht="30.75" thickBot="1">
      <c r="A17" s="475">
        <v>11</v>
      </c>
      <c r="B17" s="476" t="s">
        <v>33</v>
      </c>
      <c r="C17" s="480"/>
      <c r="D17" s="675"/>
    </row>
    <row r="18" spans="1:4" ht="30.75" thickBot="1">
      <c r="A18" s="475">
        <v>12</v>
      </c>
      <c r="B18" s="476" t="s">
        <v>627</v>
      </c>
      <c r="C18" s="479"/>
      <c r="D18" s="675"/>
    </row>
    <row r="19" spans="1:4" ht="15.75" thickBot="1">
      <c r="A19" s="475">
        <v>13</v>
      </c>
      <c r="B19" s="476" t="s">
        <v>38</v>
      </c>
      <c r="C19" s="481"/>
      <c r="D19" s="676"/>
    </row>
    <row r="20" spans="1:4" ht="30.75" thickBot="1">
      <c r="A20" s="475">
        <v>14</v>
      </c>
      <c r="B20" s="476" t="s">
        <v>39</v>
      </c>
      <c r="C20" s="475"/>
      <c r="D20" s="677"/>
    </row>
    <row r="21" spans="1:4" ht="15.75" thickBot="1">
      <c r="A21" s="475">
        <v>15</v>
      </c>
      <c r="B21" s="476" t="s">
        <v>40</v>
      </c>
      <c r="C21" s="478"/>
      <c r="D21" s="675"/>
    </row>
    <row r="22" spans="1:4" ht="30.75" thickBot="1">
      <c r="A22" s="475">
        <v>16</v>
      </c>
      <c r="B22" s="476" t="s">
        <v>46</v>
      </c>
      <c r="C22" s="478"/>
      <c r="D22" s="675"/>
    </row>
    <row r="23" spans="1:4" ht="30.75" thickBot="1">
      <c r="A23" s="475">
        <v>17</v>
      </c>
      <c r="B23" s="476" t="s">
        <v>628</v>
      </c>
      <c r="C23" s="478"/>
      <c r="D23" s="675"/>
    </row>
    <row r="24" spans="1:4" ht="75.75" thickBot="1">
      <c r="A24" s="475">
        <v>18</v>
      </c>
      <c r="B24" s="476" t="s">
        <v>814</v>
      </c>
      <c r="C24" s="478"/>
      <c r="D24" s="675"/>
    </row>
    <row r="25" spans="1:4" ht="15.75" thickBot="1">
      <c r="A25" s="475">
        <v>19</v>
      </c>
      <c r="B25" s="476" t="s">
        <v>199</v>
      </c>
      <c r="C25" s="478"/>
      <c r="D25" s="675"/>
    </row>
    <row r="26" spans="1:4" ht="15.75" thickBot="1">
      <c r="A26" s="475">
        <v>20</v>
      </c>
      <c r="B26" s="476" t="s">
        <v>43</v>
      </c>
      <c r="C26" s="478"/>
      <c r="D26" s="675"/>
    </row>
    <row r="27" spans="1:4" ht="30.75" thickBot="1">
      <c r="A27" s="475">
        <v>21</v>
      </c>
      <c r="B27" s="476" t="s">
        <v>525</v>
      </c>
      <c r="C27" s="478"/>
      <c r="D27" s="675"/>
    </row>
    <row r="28" spans="1:4" ht="15.75" thickBot="1">
      <c r="A28" s="475">
        <v>22</v>
      </c>
      <c r="B28" s="476" t="s">
        <v>815</v>
      </c>
      <c r="C28" s="478"/>
      <c r="D28" s="678"/>
    </row>
    <row r="29" spans="1:4" ht="15.75" thickBot="1">
      <c r="A29" s="475">
        <v>23</v>
      </c>
      <c r="B29" s="476" t="s">
        <v>816</v>
      </c>
      <c r="C29" s="478"/>
      <c r="D29" s="678"/>
    </row>
    <row r="30" spans="1:4" ht="30.75" thickBot="1">
      <c r="A30" s="475">
        <v>24</v>
      </c>
      <c r="B30" s="476" t="s">
        <v>477</v>
      </c>
      <c r="C30" s="478"/>
      <c r="D30" s="678"/>
    </row>
    <row r="31" spans="1:4" ht="15.75" thickBot="1">
      <c r="A31" s="475">
        <v>25</v>
      </c>
      <c r="B31" s="476" t="s">
        <v>512</v>
      </c>
      <c r="C31" s="478"/>
      <c r="D31" s="678"/>
    </row>
    <row r="32" spans="1:4" ht="15.75" thickBot="1">
      <c r="A32" s="475">
        <v>26</v>
      </c>
      <c r="B32" s="476" t="s">
        <v>514</v>
      </c>
      <c r="C32" s="478"/>
      <c r="D32" s="678"/>
    </row>
    <row r="33" spans="1:4" ht="15.75" thickBot="1">
      <c r="A33" s="475">
        <v>27</v>
      </c>
      <c r="B33" s="476" t="s">
        <v>691</v>
      </c>
      <c r="C33" s="478"/>
      <c r="D33" s="675"/>
    </row>
    <row r="34" spans="1:4" ht="15.75" thickBot="1">
      <c r="A34" s="475">
        <v>28</v>
      </c>
      <c r="B34" s="476" t="s">
        <v>516</v>
      </c>
      <c r="C34" s="478"/>
      <c r="D34" s="675"/>
    </row>
    <row r="35" spans="1:4" ht="30.75" thickBot="1">
      <c r="A35" s="475">
        <v>29</v>
      </c>
      <c r="B35" s="476" t="s">
        <v>511</v>
      </c>
      <c r="C35" s="478"/>
      <c r="D35" s="675"/>
    </row>
    <row r="36" spans="1:4" ht="15.75" thickBot="1">
      <c r="A36" s="475">
        <v>30</v>
      </c>
      <c r="B36" s="476" t="s">
        <v>526</v>
      </c>
      <c r="C36" s="478"/>
      <c r="D36" s="675"/>
    </row>
    <row r="37" spans="1:4" ht="15.75" thickBot="1">
      <c r="A37" s="475">
        <v>31</v>
      </c>
      <c r="B37" s="476" t="s">
        <v>1103</v>
      </c>
      <c r="C37" s="478"/>
      <c r="D37" s="675"/>
    </row>
    <row r="38" spans="1:4" ht="15.75" thickBot="1">
      <c r="A38" s="475">
        <v>32</v>
      </c>
      <c r="B38" s="476" t="s">
        <v>517</v>
      </c>
      <c r="C38" s="478"/>
      <c r="D38" s="675"/>
    </row>
    <row r="39" spans="1:4" ht="15.75" thickBot="1">
      <c r="A39" s="475">
        <v>33</v>
      </c>
      <c r="B39" s="476" t="s">
        <v>45</v>
      </c>
      <c r="C39" s="478"/>
      <c r="D39" s="675"/>
    </row>
    <row r="40" spans="1:4" ht="15.75" thickBot="1">
      <c r="A40" s="475">
        <v>34</v>
      </c>
      <c r="B40" s="476" t="s">
        <v>518</v>
      </c>
      <c r="C40" s="478"/>
      <c r="D40" s="675"/>
    </row>
    <row r="41" spans="1:4" ht="30.75" thickBot="1">
      <c r="A41" s="475">
        <v>35</v>
      </c>
      <c r="B41" s="476" t="s">
        <v>418</v>
      </c>
      <c r="C41" s="478"/>
      <c r="D41" s="675"/>
    </row>
    <row r="42" spans="1:4" ht="15.75" thickBot="1">
      <c r="A42" s="475">
        <v>36</v>
      </c>
      <c r="B42" s="476" t="s">
        <v>519</v>
      </c>
      <c r="C42" s="478"/>
      <c r="D42" s="675"/>
    </row>
    <row r="43" spans="1:4" ht="15.75" thickBot="1">
      <c r="A43" s="475">
        <v>37</v>
      </c>
      <c r="B43" s="476" t="s">
        <v>520</v>
      </c>
      <c r="C43" s="478"/>
      <c r="D43" s="675"/>
    </row>
    <row r="44" spans="1:4" ht="15.75" thickBot="1">
      <c r="A44" s="475">
        <v>38</v>
      </c>
      <c r="B44" s="476" t="s">
        <v>931</v>
      </c>
      <c r="C44" s="478"/>
      <c r="D44" s="675"/>
    </row>
    <row r="45" spans="1:4" ht="30.75" thickBot="1">
      <c r="A45" s="475">
        <v>39</v>
      </c>
      <c r="B45" s="476" t="s">
        <v>521</v>
      </c>
      <c r="C45" s="478"/>
      <c r="D45" s="675"/>
    </row>
    <row r="46" spans="1:4" ht="15.75" thickBot="1">
      <c r="A46" s="475">
        <v>40</v>
      </c>
      <c r="B46" s="476" t="s">
        <v>530</v>
      </c>
      <c r="C46" s="478"/>
      <c r="D46" s="675"/>
    </row>
    <row r="47" spans="1:4" ht="15.75" thickBot="1">
      <c r="A47" s="475">
        <v>41</v>
      </c>
      <c r="B47" s="476" t="s">
        <v>522</v>
      </c>
      <c r="C47" s="478"/>
      <c r="D47" s="675"/>
    </row>
    <row r="48" spans="1:4" ht="45.75" thickBot="1">
      <c r="A48" s="475">
        <v>42</v>
      </c>
      <c r="B48" s="476" t="s">
        <v>524</v>
      </c>
      <c r="C48" s="478"/>
      <c r="D48" s="675"/>
    </row>
    <row r="49" spans="1:4" ht="15.75" thickBot="1">
      <c r="A49" s="475">
        <v>43</v>
      </c>
      <c r="B49" s="476" t="s">
        <v>523</v>
      </c>
      <c r="C49" s="478"/>
      <c r="D49" s="675"/>
    </row>
    <row r="50" spans="1:4" ht="45.75" thickBot="1">
      <c r="A50" s="475">
        <v>44</v>
      </c>
      <c r="B50" s="476" t="s">
        <v>513</v>
      </c>
      <c r="C50" s="478"/>
      <c r="D50" s="675"/>
    </row>
    <row r="51" spans="1:4" ht="15.75" thickBot="1">
      <c r="A51" s="475">
        <v>45</v>
      </c>
      <c r="B51" s="476" t="s">
        <v>528</v>
      </c>
      <c r="C51" s="478"/>
      <c r="D51" s="675"/>
    </row>
    <row r="52" spans="1:4" ht="15.75" thickBot="1">
      <c r="A52" s="475">
        <v>46</v>
      </c>
      <c r="B52" s="476" t="s">
        <v>515</v>
      </c>
      <c r="C52" s="478"/>
      <c r="D52" s="675"/>
    </row>
    <row r="53" spans="1:4" ht="15.75" thickBot="1">
      <c r="A53" s="475">
        <v>47</v>
      </c>
      <c r="B53" s="476" t="s">
        <v>932</v>
      </c>
      <c r="C53" s="478"/>
      <c r="D53" s="675"/>
    </row>
    <row r="54" spans="1:4" ht="30.75" thickBot="1">
      <c r="A54" s="475">
        <v>48</v>
      </c>
      <c r="B54" s="476" t="s">
        <v>929</v>
      </c>
      <c r="C54" s="478"/>
      <c r="D54" s="675"/>
    </row>
    <row r="55" spans="1:4" ht="15.75" thickBot="1">
      <c r="A55" s="475">
        <v>49</v>
      </c>
      <c r="B55" s="476" t="s">
        <v>930</v>
      </c>
      <c r="C55" s="478"/>
      <c r="D55" s="675"/>
    </row>
    <row r="56" spans="1:4" ht="30.75" thickBot="1">
      <c r="A56" s="475">
        <v>50</v>
      </c>
      <c r="B56" s="476" t="s">
        <v>108</v>
      </c>
      <c r="C56" s="478"/>
      <c r="D56" s="675"/>
    </row>
    <row r="57" spans="1:4" ht="15.75" thickBot="1">
      <c r="A57" s="475">
        <v>51</v>
      </c>
      <c r="B57" s="476" t="s">
        <v>527</v>
      </c>
      <c r="C57" s="478"/>
      <c r="D57" s="675"/>
    </row>
    <row r="58" spans="1:4" ht="30.75" thickBot="1">
      <c r="A58" s="475">
        <v>52</v>
      </c>
      <c r="B58" s="476" t="s">
        <v>531</v>
      </c>
      <c r="C58" s="478"/>
      <c r="D58" s="675"/>
    </row>
    <row r="59" spans="1:4" ht="15.75" thickBot="1">
      <c r="A59" s="475">
        <v>53</v>
      </c>
      <c r="B59" s="476" t="s">
        <v>532</v>
      </c>
      <c r="C59" s="480"/>
      <c r="D59" s="676"/>
    </row>
    <row r="60" spans="1:4" ht="15.75" thickBot="1">
      <c r="A60" s="475">
        <v>54</v>
      </c>
      <c r="B60" s="482" t="s">
        <v>44</v>
      </c>
      <c r="C60" s="478"/>
      <c r="D60" s="675"/>
    </row>
    <row r="61" spans="1:4" ht="120.75" thickBot="1">
      <c r="A61" s="475">
        <v>55</v>
      </c>
      <c r="B61" s="483" t="s">
        <v>1132</v>
      </c>
      <c r="C61" s="478"/>
      <c r="D61" s="675"/>
    </row>
    <row r="62" spans="1:4" ht="15.75" thickBot="1">
      <c r="A62" s="475">
        <v>56</v>
      </c>
      <c r="B62" s="482" t="s">
        <v>208</v>
      </c>
      <c r="C62" s="478"/>
      <c r="D62" s="675"/>
    </row>
    <row r="63" spans="1:4" ht="45.75" thickBot="1">
      <c r="A63" s="475">
        <v>57</v>
      </c>
      <c r="B63" s="482" t="s">
        <v>868</v>
      </c>
      <c r="C63" s="478"/>
      <c r="D63" s="675"/>
    </row>
    <row r="64" spans="1:4" ht="15.75" thickBot="1">
      <c r="A64" s="475">
        <v>58</v>
      </c>
      <c r="B64" s="482" t="s">
        <v>533</v>
      </c>
      <c r="C64" s="480"/>
      <c r="D64" s="676"/>
    </row>
    <row r="65" spans="1:4" ht="30">
      <c r="A65" s="484" t="s">
        <v>534</v>
      </c>
      <c r="B65" s="470"/>
      <c r="C65" s="484" t="s">
        <v>535</v>
      </c>
      <c r="D65" s="470"/>
    </row>
    <row r="66" spans="1:4">
      <c r="A66" s="469"/>
      <c r="B66" s="469"/>
      <c r="C66" s="469"/>
      <c r="D66" s="469"/>
    </row>
    <row r="67" spans="1:4">
      <c r="A67" s="469"/>
      <c r="B67" s="469"/>
      <c r="C67" s="469"/>
      <c r="D67" s="469"/>
    </row>
    <row r="68" spans="1:4">
      <c r="A68" s="469"/>
      <c r="B68" s="469"/>
      <c r="C68" s="469"/>
      <c r="D68" s="469"/>
    </row>
    <row r="69" spans="1:4">
      <c r="A69" s="469"/>
      <c r="B69" s="469"/>
      <c r="C69" s="469"/>
      <c r="D69" s="469"/>
    </row>
    <row r="70" spans="1:4">
      <c r="A70" s="448"/>
      <c r="B70" s="448"/>
      <c r="C70" s="448"/>
      <c r="D70" s="448"/>
    </row>
    <row r="71" spans="1:4">
      <c r="A71" s="448"/>
      <c r="B71" s="448"/>
      <c r="C71" s="448"/>
      <c r="D71" s="448"/>
    </row>
    <row r="72" spans="1:4">
      <c r="A72" s="448"/>
      <c r="B72" s="448"/>
      <c r="C72" s="448"/>
      <c r="D72" s="448"/>
    </row>
    <row r="73" spans="1:4">
      <c r="A73" s="448"/>
      <c r="B73" s="448"/>
      <c r="C73" s="448"/>
      <c r="D73" s="448"/>
    </row>
    <row r="74" spans="1:4">
      <c r="A74" s="448"/>
      <c r="B74" s="448"/>
      <c r="C74" s="448"/>
      <c r="D74" s="448"/>
    </row>
    <row r="75" spans="1:4">
      <c r="A75" s="448"/>
      <c r="B75" s="448"/>
      <c r="C75" s="448"/>
      <c r="D75" s="448"/>
    </row>
    <row r="76" spans="1:4">
      <c r="A76" s="448"/>
      <c r="B76" s="448"/>
      <c r="C76" s="448"/>
      <c r="D76" s="448"/>
    </row>
    <row r="77" spans="1:4">
      <c r="A77" s="448"/>
      <c r="B77" s="448"/>
      <c r="C77" s="448"/>
      <c r="D77" s="448"/>
    </row>
    <row r="78" spans="1:4">
      <c r="A78" s="448"/>
      <c r="B78" s="448"/>
      <c r="C78" s="448"/>
      <c r="D78" s="448"/>
    </row>
    <row r="79" spans="1:4">
      <c r="A79" s="448"/>
      <c r="B79" s="448"/>
      <c r="C79" s="448"/>
      <c r="D79" s="448"/>
    </row>
    <row r="80" spans="1:4">
      <c r="A80" s="448"/>
      <c r="B80" s="448"/>
      <c r="C80" s="448"/>
      <c r="D80" s="448"/>
    </row>
  </sheetData>
  <phoneticPr fontId="0" type="noConversion"/>
  <pageMargins left="0.19685039370078741" right="0.19685039370078741" top="0.39370078740157483" bottom="0.59055118110236227" header="0.19685039370078741" footer="0.19685039370078741"/>
  <pageSetup paperSize="9" orientation="portrait" verticalDpi="300" r:id="rId1"/>
  <headerFooter alignWithMargins="0">
    <oddFooter>&amp;L&amp;8[&amp;Z&amp;F]&amp;A
Printed at &amp;T on &amp;D&amp;R&amp;8Page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51"/>
    <pageSetUpPr fitToPage="1"/>
  </sheetPr>
  <dimension ref="A1:M79"/>
  <sheetViews>
    <sheetView tabSelected="1" view="pageBreakPreview" zoomScale="75" zoomScaleNormal="70" workbookViewId="0">
      <pane xSplit="3" ySplit="18" topLeftCell="D19" activePane="bottomRight" state="frozen"/>
      <selection pane="topRight" activeCell="F1" sqref="F1"/>
      <selection pane="bottomLeft" activeCell="A15" sqref="A15"/>
      <selection pane="bottomRight" activeCell="D19" sqref="D19"/>
    </sheetView>
  </sheetViews>
  <sheetFormatPr defaultRowHeight="12.75"/>
  <cols>
    <col min="1" max="1" width="10.140625" customWidth="1"/>
    <col min="2" max="2" width="79.85546875" bestFit="1" customWidth="1"/>
    <col min="3" max="3" width="9.140625" customWidth="1"/>
    <col min="4" max="4" width="20.7109375" customWidth="1"/>
    <col min="5" max="5" width="25.140625" bestFit="1" customWidth="1"/>
    <col min="6" max="7" width="20.7109375" customWidth="1"/>
    <col min="8" max="8" width="33.42578125" bestFit="1" customWidth="1"/>
    <col min="10" max="10" width="34.85546875" customWidth="1"/>
    <col min="12" max="12" width="12.42578125" customWidth="1"/>
    <col min="13" max="13" width="44.5703125" bestFit="1" customWidth="1"/>
  </cols>
  <sheetData>
    <row r="1" spans="1:13" ht="15.75">
      <c r="A1" s="709" t="s">
        <v>642</v>
      </c>
      <c r="B1" s="709"/>
      <c r="C1" s="709"/>
      <c r="D1" s="709"/>
      <c r="E1" s="749" t="s">
        <v>1074</v>
      </c>
      <c r="F1" s="749"/>
      <c r="G1" s="749"/>
      <c r="H1" s="749"/>
      <c r="I1" s="749"/>
      <c r="J1" s="749"/>
    </row>
    <row r="2" spans="1:13" ht="18">
      <c r="A2" s="746" t="s">
        <v>1003</v>
      </c>
      <c r="B2" s="746"/>
      <c r="C2" s="746"/>
      <c r="D2" s="746"/>
    </row>
    <row r="3" spans="1:13" ht="18">
      <c r="A3" s="709" t="s">
        <v>643</v>
      </c>
      <c r="B3" s="709"/>
      <c r="C3" s="709"/>
      <c r="D3" s="709"/>
      <c r="E3" s="665" t="s">
        <v>1219</v>
      </c>
      <c r="F3" s="666"/>
      <c r="G3" s="666"/>
    </row>
    <row r="4" spans="1:13" ht="16.5" thickBot="1">
      <c r="A4" s="747" t="s">
        <v>147</v>
      </c>
      <c r="B4" s="748"/>
      <c r="C4" s="748"/>
      <c r="D4" s="748"/>
    </row>
    <row r="5" spans="1:13" ht="18">
      <c r="A5" s="740" t="s">
        <v>1031</v>
      </c>
      <c r="B5" s="741"/>
      <c r="C5" s="741"/>
      <c r="D5" s="741"/>
      <c r="E5" s="741"/>
      <c r="F5" s="741"/>
      <c r="G5" s="741"/>
      <c r="H5" s="742"/>
      <c r="L5" s="693" t="s">
        <v>1148</v>
      </c>
      <c r="M5" s="694" t="s">
        <v>1149</v>
      </c>
    </row>
    <row r="6" spans="1:13" ht="18.75" thickBot="1">
      <c r="A6" s="737" t="s">
        <v>1032</v>
      </c>
      <c r="B6" s="738"/>
      <c r="C6" s="738"/>
      <c r="D6" s="738"/>
      <c r="E6" s="738"/>
      <c r="F6" s="738"/>
      <c r="G6" s="738"/>
      <c r="H6" s="739"/>
      <c r="L6" s="695" t="s">
        <v>1150</v>
      </c>
      <c r="M6" s="696" t="s">
        <v>1151</v>
      </c>
    </row>
    <row r="7" spans="1:13" ht="18">
      <c r="A7" s="740" t="s">
        <v>1033</v>
      </c>
      <c r="B7" s="741"/>
      <c r="C7" s="741"/>
      <c r="D7" s="742"/>
      <c r="E7" s="601" t="s">
        <v>1034</v>
      </c>
      <c r="F7" s="602"/>
      <c r="G7" s="601" t="s">
        <v>1035</v>
      </c>
      <c r="H7" s="603"/>
      <c r="L7" s="695" t="s">
        <v>1152</v>
      </c>
      <c r="M7" s="696" t="s">
        <v>1153</v>
      </c>
    </row>
    <row r="8" spans="1:13" ht="18">
      <c r="A8" s="743" t="s">
        <v>1036</v>
      </c>
      <c r="B8" s="744"/>
      <c r="C8" s="744"/>
      <c r="D8" s="745"/>
      <c r="E8" s="604" t="s">
        <v>1037</v>
      </c>
      <c r="F8" s="605"/>
      <c r="G8" s="604" t="s">
        <v>1038</v>
      </c>
      <c r="H8" s="606"/>
      <c r="L8" s="695" t="s">
        <v>1154</v>
      </c>
      <c r="M8" s="696" t="s">
        <v>1155</v>
      </c>
    </row>
    <row r="9" spans="1:13" ht="18.75" thickBot="1">
      <c r="A9" s="734"/>
      <c r="B9" s="735"/>
      <c r="C9" s="735"/>
      <c r="D9" s="736"/>
      <c r="E9" s="607" t="s">
        <v>535</v>
      </c>
      <c r="F9" s="608"/>
      <c r="G9" s="607" t="s">
        <v>535</v>
      </c>
      <c r="H9" s="609"/>
      <c r="L9" s="695" t="s">
        <v>1156</v>
      </c>
      <c r="M9" s="696" t="s">
        <v>1157</v>
      </c>
    </row>
    <row r="10" spans="1:13" ht="18">
      <c r="A10" s="734"/>
      <c r="B10" s="735"/>
      <c r="C10" s="735"/>
      <c r="D10" s="736"/>
      <c r="E10" s="601" t="s">
        <v>1141</v>
      </c>
      <c r="F10" s="602"/>
      <c r="G10" s="601" t="s">
        <v>1039</v>
      </c>
      <c r="H10" s="603"/>
      <c r="L10" s="695" t="s">
        <v>1158</v>
      </c>
      <c r="M10" s="696" t="s">
        <v>1159</v>
      </c>
    </row>
    <row r="11" spans="1:13" ht="18">
      <c r="A11" s="734"/>
      <c r="B11" s="735"/>
      <c r="C11" s="735"/>
      <c r="D11" s="736"/>
      <c r="E11" s="604" t="s">
        <v>1040</v>
      </c>
      <c r="F11" s="610" t="s">
        <v>1041</v>
      </c>
      <c r="G11" s="604" t="s">
        <v>1142</v>
      </c>
      <c r="H11" s="606"/>
      <c r="L11" s="695" t="s">
        <v>1160</v>
      </c>
      <c r="M11" s="696" t="s">
        <v>1161</v>
      </c>
    </row>
    <row r="12" spans="1:13" ht="18.75" thickBot="1">
      <c r="A12" s="734"/>
      <c r="B12" s="735"/>
      <c r="C12" s="735"/>
      <c r="D12" s="736"/>
      <c r="E12" s="611" t="s">
        <v>1042</v>
      </c>
      <c r="F12" s="612" t="s">
        <v>1043</v>
      </c>
      <c r="G12" s="604" t="s">
        <v>1143</v>
      </c>
      <c r="H12" s="692"/>
      <c r="L12" s="695" t="s">
        <v>1162</v>
      </c>
      <c r="M12" s="696" t="s">
        <v>1163</v>
      </c>
    </row>
    <row r="13" spans="1:13" ht="18">
      <c r="A13" s="689"/>
      <c r="B13" s="690"/>
      <c r="C13" s="690"/>
      <c r="D13" s="691"/>
      <c r="E13" s="601" t="s">
        <v>1147</v>
      </c>
      <c r="F13" s="601"/>
      <c r="G13" s="604" t="s">
        <v>1144</v>
      </c>
      <c r="H13" s="692"/>
      <c r="L13" s="695" t="s">
        <v>1164</v>
      </c>
      <c r="M13" s="696" t="s">
        <v>1165</v>
      </c>
    </row>
    <row r="14" spans="1:13" ht="18.75" thickBot="1">
      <c r="A14" s="689"/>
      <c r="B14" s="690"/>
      <c r="C14" s="690"/>
      <c r="D14" s="691"/>
      <c r="E14" s="611" t="s">
        <v>1174</v>
      </c>
      <c r="F14" s="612"/>
      <c r="G14" s="617" t="s">
        <v>1146</v>
      </c>
      <c r="H14" s="613"/>
      <c r="L14" s="695" t="s">
        <v>1166</v>
      </c>
      <c r="M14" s="696" t="s">
        <v>1167</v>
      </c>
    </row>
    <row r="15" spans="1:13" ht="18">
      <c r="A15" s="734"/>
      <c r="B15" s="735"/>
      <c r="C15" s="735"/>
      <c r="D15" s="736"/>
      <c r="E15" s="615" t="s">
        <v>1044</v>
      </c>
      <c r="F15" s="614"/>
      <c r="G15" s="615" t="s">
        <v>1045</v>
      </c>
      <c r="H15" s="616"/>
      <c r="L15" s="695" t="s">
        <v>1168</v>
      </c>
      <c r="M15" s="696" t="s">
        <v>1169</v>
      </c>
    </row>
    <row r="16" spans="1:13" ht="18.75" thickBot="1">
      <c r="A16" s="751"/>
      <c r="B16" s="752"/>
      <c r="C16" s="752"/>
      <c r="D16" s="753"/>
      <c r="E16" s="617" t="s">
        <v>535</v>
      </c>
      <c r="F16" s="608"/>
      <c r="G16" s="611" t="s">
        <v>1046</v>
      </c>
      <c r="H16" s="618"/>
      <c r="L16" s="697" t="s">
        <v>1170</v>
      </c>
      <c r="M16" s="698" t="s">
        <v>1171</v>
      </c>
    </row>
    <row r="17" spans="1:13" ht="18">
      <c r="A17" s="91"/>
      <c r="B17" s="92"/>
      <c r="C17" s="92"/>
      <c r="D17" s="92"/>
      <c r="L17" s="697" t="s">
        <v>1172</v>
      </c>
      <c r="M17" s="698" t="s">
        <v>1173</v>
      </c>
    </row>
    <row r="18" spans="1:13" ht="36">
      <c r="A18" s="93" t="s">
        <v>633</v>
      </c>
      <c r="B18" s="94" t="s">
        <v>634</v>
      </c>
      <c r="C18" s="95"/>
      <c r="D18" s="667" t="s">
        <v>379</v>
      </c>
      <c r="E18" s="668" t="s">
        <v>381</v>
      </c>
      <c r="F18" s="668" t="s">
        <v>382</v>
      </c>
      <c r="G18" s="453" t="s">
        <v>740</v>
      </c>
      <c r="H18" s="669" t="s">
        <v>741</v>
      </c>
      <c r="J18" s="463" t="s">
        <v>956</v>
      </c>
      <c r="L18" s="697" t="s">
        <v>1174</v>
      </c>
      <c r="M18" s="698" t="s">
        <v>1175</v>
      </c>
    </row>
    <row r="19" spans="1:13" ht="18">
      <c r="A19" s="96"/>
      <c r="B19" s="97"/>
      <c r="C19" s="97"/>
      <c r="D19" s="255"/>
      <c r="E19" s="256"/>
      <c r="F19" s="256"/>
      <c r="G19" s="256"/>
      <c r="H19" s="256"/>
      <c r="J19" s="464"/>
      <c r="L19" s="697" t="s">
        <v>1176</v>
      </c>
      <c r="M19" s="698" t="s">
        <v>1177</v>
      </c>
    </row>
    <row r="20" spans="1:13" ht="18">
      <c r="A20" s="98">
        <v>1</v>
      </c>
      <c r="B20" s="99" t="s">
        <v>752</v>
      </c>
      <c r="C20" s="100"/>
      <c r="D20" s="257">
        <f>SUM(D21:D24)</f>
        <v>0</v>
      </c>
      <c r="E20" s="257">
        <f>SUM(E21:E24)</f>
        <v>0</v>
      </c>
      <c r="F20" s="257">
        <f>SUM(F21:F24)</f>
        <v>0</v>
      </c>
      <c r="G20" s="257">
        <f>SUM(G21:G24)</f>
        <v>0</v>
      </c>
      <c r="H20" s="257">
        <f>SUM(H21:H24)</f>
        <v>0</v>
      </c>
      <c r="J20" s="465">
        <f>SUM(J21:J24)</f>
        <v>0</v>
      </c>
      <c r="L20" s="697" t="s">
        <v>1178</v>
      </c>
      <c r="M20" s="698" t="s">
        <v>1179</v>
      </c>
    </row>
    <row r="21" spans="1:13" ht="18">
      <c r="A21" s="101"/>
      <c r="B21" s="122"/>
      <c r="C21" s="102"/>
      <c r="D21" s="258"/>
      <c r="E21" s="258"/>
      <c r="F21" s="258"/>
      <c r="G21" s="258"/>
      <c r="H21" s="258"/>
      <c r="J21" s="466"/>
      <c r="L21" s="697" t="s">
        <v>1180</v>
      </c>
      <c r="M21" s="698" t="s">
        <v>1181</v>
      </c>
    </row>
    <row r="22" spans="1:13" ht="18">
      <c r="A22" s="103">
        <v>1.1000000000000001</v>
      </c>
      <c r="B22" s="104" t="s">
        <v>753</v>
      </c>
      <c r="C22" s="105"/>
      <c r="D22" s="259">
        <f>+'Prelims &amp; commissioning'!M66</f>
        <v>0</v>
      </c>
      <c r="E22" s="259">
        <f>+'Prelims &amp; commissioning'!O66</f>
        <v>0</v>
      </c>
      <c r="F22" s="259">
        <f>+'Prelims &amp; commissioning'!P66</f>
        <v>0</v>
      </c>
      <c r="G22" s="259">
        <f>+'Prelims &amp; commissioning'!R66</f>
        <v>0</v>
      </c>
      <c r="H22" s="259">
        <f>+'Prelims &amp; commissioning'!S66</f>
        <v>0</v>
      </c>
      <c r="J22" s="467">
        <f>F22+(G22*0.33)</f>
        <v>0</v>
      </c>
      <c r="L22" s="697" t="s">
        <v>1145</v>
      </c>
      <c r="M22" s="698" t="s">
        <v>1182</v>
      </c>
    </row>
    <row r="23" spans="1:13" ht="18">
      <c r="A23" s="103">
        <v>1.2</v>
      </c>
      <c r="B23" s="104" t="s">
        <v>678</v>
      </c>
      <c r="C23" s="105"/>
      <c r="D23" s="259">
        <f>+'Prelims &amp; commissioning'!M77</f>
        <v>0</v>
      </c>
      <c r="E23" s="259">
        <f>+'Prelims &amp; commissioning'!O77</f>
        <v>0</v>
      </c>
      <c r="F23" s="259">
        <f>+'Prelims &amp; commissioning'!P77</f>
        <v>0</v>
      </c>
      <c r="G23" s="259">
        <f>+'Prelims &amp; commissioning'!R77</f>
        <v>0</v>
      </c>
      <c r="H23" s="259">
        <f>+'Prelims &amp; commissioning'!S77</f>
        <v>0</v>
      </c>
      <c r="J23" s="467">
        <f>F23+(G23*0.33)</f>
        <v>0</v>
      </c>
      <c r="L23" s="697" t="s">
        <v>1183</v>
      </c>
      <c r="M23" s="698" t="s">
        <v>1184</v>
      </c>
    </row>
    <row r="24" spans="1:13" ht="18">
      <c r="A24" s="106"/>
      <c r="B24" s="107"/>
      <c r="C24" s="107"/>
      <c r="D24" s="260"/>
      <c r="E24" s="260"/>
      <c r="F24" s="260"/>
      <c r="G24" s="260"/>
      <c r="H24" s="260"/>
      <c r="L24" s="697" t="s">
        <v>1185</v>
      </c>
      <c r="M24" s="698" t="s">
        <v>1186</v>
      </c>
    </row>
    <row r="25" spans="1:13" ht="18">
      <c r="A25" s="98">
        <v>2</v>
      </c>
      <c r="B25" s="99" t="s">
        <v>245</v>
      </c>
      <c r="C25" s="100"/>
      <c r="D25" s="257">
        <f>SUM(D26:D29)</f>
        <v>0</v>
      </c>
      <c r="E25" s="257">
        <f>SUM(E26:E29)</f>
        <v>0</v>
      </c>
      <c r="F25" s="257">
        <f>SUM(F26:F29)</f>
        <v>0</v>
      </c>
      <c r="G25" s="257">
        <f>SUM(G26:G29)</f>
        <v>0</v>
      </c>
      <c r="H25" s="257">
        <f>SUM(H26:H29)</f>
        <v>0</v>
      </c>
      <c r="J25" s="465">
        <f>SUM(J26:J29)</f>
        <v>0</v>
      </c>
      <c r="L25" s="697" t="s">
        <v>1187</v>
      </c>
      <c r="M25" s="698" t="s">
        <v>1188</v>
      </c>
    </row>
    <row r="26" spans="1:13" ht="18">
      <c r="A26" s="124"/>
      <c r="B26" s="125"/>
      <c r="C26" s="126"/>
      <c r="D26" s="260"/>
      <c r="E26" s="260"/>
      <c r="F26" s="260"/>
      <c r="G26" s="260"/>
      <c r="H26" s="260"/>
      <c r="L26" s="697" t="s">
        <v>1189</v>
      </c>
      <c r="M26" s="698" t="s">
        <v>1190</v>
      </c>
    </row>
    <row r="27" spans="1:13" ht="18">
      <c r="A27" s="103">
        <v>2.1</v>
      </c>
      <c r="B27" s="104" t="s">
        <v>314</v>
      </c>
      <c r="C27" s="105"/>
      <c r="D27" s="259">
        <f>+'Provisional Items'!M15</f>
        <v>0</v>
      </c>
      <c r="E27" s="259">
        <f>+'Provisional Items'!O15</f>
        <v>0</v>
      </c>
      <c r="F27" s="259">
        <f>+'Provisional Items'!P15</f>
        <v>0</v>
      </c>
      <c r="G27" s="259">
        <f>+'Provisional Items'!R15</f>
        <v>0</v>
      </c>
      <c r="H27" s="259">
        <f>+'Provisional Items'!S15</f>
        <v>0</v>
      </c>
      <c r="J27" s="467">
        <f t="shared" ref="J27:J28" si="0">F27+(G27*0.33)</f>
        <v>0</v>
      </c>
      <c r="L27" s="697" t="s">
        <v>1191</v>
      </c>
      <c r="M27" s="698" t="s">
        <v>1192</v>
      </c>
    </row>
    <row r="28" spans="1:13" ht="18">
      <c r="A28" s="103">
        <v>2.2000000000000002</v>
      </c>
      <c r="B28" s="104" t="s">
        <v>245</v>
      </c>
      <c r="C28" s="105"/>
      <c r="D28" s="259">
        <f>+'Provisional Items'!M63</f>
        <v>0</v>
      </c>
      <c r="E28" s="259">
        <f>+'Provisional Items'!O63</f>
        <v>0</v>
      </c>
      <c r="F28" s="259">
        <f>+'Provisional Items'!P63</f>
        <v>0</v>
      </c>
      <c r="G28" s="259">
        <f>+'Provisional Items'!R63</f>
        <v>0</v>
      </c>
      <c r="H28" s="259">
        <f>+'Provisional Items'!S63</f>
        <v>0</v>
      </c>
      <c r="J28" s="467">
        <f t="shared" si="0"/>
        <v>0</v>
      </c>
      <c r="L28" s="697" t="s">
        <v>1193</v>
      </c>
      <c r="M28" s="698" t="s">
        <v>1194</v>
      </c>
    </row>
    <row r="29" spans="1:13">
      <c r="A29" s="65"/>
      <c r="B29" s="108"/>
      <c r="C29" s="108"/>
      <c r="D29" s="256"/>
      <c r="E29" s="256"/>
      <c r="F29" s="256"/>
      <c r="G29" s="256"/>
      <c r="H29" s="256"/>
      <c r="L29" s="697" t="s">
        <v>1195</v>
      </c>
      <c r="M29" s="698" t="s">
        <v>1196</v>
      </c>
    </row>
    <row r="30" spans="1:13" ht="18">
      <c r="A30" s="98">
        <v>3</v>
      </c>
      <c r="B30" s="99" t="s">
        <v>709</v>
      </c>
      <c r="C30" s="100"/>
      <c r="D30" s="257">
        <f>SUM(D31:D48)</f>
        <v>0</v>
      </c>
      <c r="E30" s="257">
        <f>SUM(E31:E48)</f>
        <v>0</v>
      </c>
      <c r="F30" s="257">
        <f>SUM(F31:F48)</f>
        <v>0</v>
      </c>
      <c r="G30" s="257">
        <f>SUM(G31:G48)</f>
        <v>0</v>
      </c>
      <c r="H30" s="257">
        <f>SUM(H31:H48)</f>
        <v>0</v>
      </c>
      <c r="J30" s="465">
        <f>SUM(J31:J48)</f>
        <v>0</v>
      </c>
      <c r="L30" s="697" t="s">
        <v>1197</v>
      </c>
      <c r="M30" s="698" t="s">
        <v>1198</v>
      </c>
    </row>
    <row r="31" spans="1:13" ht="18">
      <c r="A31" s="121"/>
      <c r="B31" s="122"/>
      <c r="C31" s="123"/>
      <c r="D31" s="261"/>
      <c r="E31" s="261"/>
      <c r="F31" s="261"/>
      <c r="G31" s="261"/>
      <c r="H31" s="261"/>
      <c r="L31" s="697" t="s">
        <v>1199</v>
      </c>
      <c r="M31" s="698" t="s">
        <v>1200</v>
      </c>
    </row>
    <row r="32" spans="1:13" ht="18">
      <c r="A32" s="103">
        <v>3.1</v>
      </c>
      <c r="B32" s="104" t="s">
        <v>95</v>
      </c>
      <c r="C32" s="105"/>
      <c r="D32" s="259">
        <f>'Pump Station'!M52</f>
        <v>0</v>
      </c>
      <c r="E32" s="259">
        <f>'Pump Station'!O52</f>
        <v>0</v>
      </c>
      <c r="F32" s="259">
        <f>'Pump Station'!P52</f>
        <v>0</v>
      </c>
      <c r="G32" s="259">
        <f>'Pump Station'!R52</f>
        <v>0</v>
      </c>
      <c r="H32" s="259">
        <f>'Pump Station'!S52</f>
        <v>0</v>
      </c>
      <c r="J32" s="467">
        <f t="shared" ref="J32:J47" si="1">F32+(G32*0.33)</f>
        <v>0</v>
      </c>
      <c r="L32" s="697" t="s">
        <v>1201</v>
      </c>
      <c r="M32" s="698" t="s">
        <v>1202</v>
      </c>
    </row>
    <row r="33" spans="1:13" ht="18">
      <c r="A33" s="103">
        <v>3.2</v>
      </c>
      <c r="B33" s="104" t="s">
        <v>96</v>
      </c>
      <c r="C33" s="105"/>
      <c r="D33" s="259">
        <f>+'Pump Station'!M96</f>
        <v>0</v>
      </c>
      <c r="E33" s="259">
        <f>+'Pump Station'!O96</f>
        <v>0</v>
      </c>
      <c r="F33" s="259">
        <f>+'Pump Station'!P96</f>
        <v>0</v>
      </c>
      <c r="G33" s="259">
        <f>+'Pump Station'!R96</f>
        <v>0</v>
      </c>
      <c r="H33" s="259">
        <f>+'Pump Station'!S96</f>
        <v>0</v>
      </c>
      <c r="J33" s="467">
        <f t="shared" si="1"/>
        <v>0</v>
      </c>
      <c r="L33" s="697" t="s">
        <v>1203</v>
      </c>
      <c r="M33" s="698" t="s">
        <v>1204</v>
      </c>
    </row>
    <row r="34" spans="1:13" ht="18">
      <c r="A34" s="103">
        <v>3.3</v>
      </c>
      <c r="B34" s="104" t="s">
        <v>97</v>
      </c>
      <c r="C34" s="105"/>
      <c r="D34" s="259">
        <f>+'Pump Station'!M135</f>
        <v>0</v>
      </c>
      <c r="E34" s="259">
        <f>+'Pump Station'!O135</f>
        <v>0</v>
      </c>
      <c r="F34" s="259">
        <f>+'Pump Station'!P135</f>
        <v>0</v>
      </c>
      <c r="G34" s="259">
        <f>+'Pump Station'!R135</f>
        <v>0</v>
      </c>
      <c r="H34" s="259">
        <f>+'Pump Station'!S135</f>
        <v>0</v>
      </c>
      <c r="J34" s="467">
        <f t="shared" si="1"/>
        <v>0</v>
      </c>
    </row>
    <row r="35" spans="1:13" ht="18">
      <c r="A35" s="103">
        <v>3.4</v>
      </c>
      <c r="B35" s="104" t="s">
        <v>98</v>
      </c>
      <c r="C35" s="105"/>
      <c r="D35" s="259">
        <f>+'Pump Station'!M161</f>
        <v>0</v>
      </c>
      <c r="E35" s="259">
        <f>+'Pump Station'!O161</f>
        <v>0</v>
      </c>
      <c r="F35" s="259">
        <f>+'Pump Station'!P161</f>
        <v>0</v>
      </c>
      <c r="G35" s="259">
        <f>+'Pump Station'!R161</f>
        <v>0</v>
      </c>
      <c r="H35" s="259">
        <f>+'Pump Station'!S161</f>
        <v>0</v>
      </c>
      <c r="J35" s="467">
        <f t="shared" si="1"/>
        <v>0</v>
      </c>
    </row>
    <row r="36" spans="1:13" ht="18">
      <c r="A36" s="103">
        <v>3.5</v>
      </c>
      <c r="B36" s="104" t="s">
        <v>502</v>
      </c>
      <c r="C36" s="105"/>
      <c r="D36" s="259">
        <f>+'Pump Station'!M196</f>
        <v>0</v>
      </c>
      <c r="E36" s="259">
        <f>+'Pump Station'!O196</f>
        <v>0</v>
      </c>
      <c r="F36" s="259">
        <f>+'Pump Station'!P196</f>
        <v>0</v>
      </c>
      <c r="G36" s="259">
        <f>+'Pump Station'!R196</f>
        <v>0</v>
      </c>
      <c r="H36" s="259">
        <f>+'Pump Station'!S196</f>
        <v>0</v>
      </c>
      <c r="J36" s="467">
        <f t="shared" si="1"/>
        <v>0</v>
      </c>
    </row>
    <row r="37" spans="1:13" ht="18">
      <c r="A37" s="103">
        <v>3.6</v>
      </c>
      <c r="B37" s="104" t="s">
        <v>1049</v>
      </c>
      <c r="C37" s="105"/>
      <c r="D37" s="259">
        <f>+'Ovflw Stg-pwk-Ovflw to envnmnt'!M22</f>
        <v>0</v>
      </c>
      <c r="E37" s="259">
        <f>+'Ovflw Stg-pwk-Ovflw to envnmnt'!O22</f>
        <v>0</v>
      </c>
      <c r="F37" s="259">
        <f>+'Ovflw Stg-pwk-Ovflw to envnmnt'!P22</f>
        <v>0</v>
      </c>
      <c r="G37" s="259">
        <f>+'Ovflw Stg-pwk-Ovflw to envnmnt'!R22</f>
        <v>0</v>
      </c>
      <c r="H37" s="259">
        <f>+'Ovflw Stg-pwk-Ovflw to envnmnt'!S22</f>
        <v>0</v>
      </c>
      <c r="J37" s="467">
        <f t="shared" si="1"/>
        <v>0</v>
      </c>
    </row>
    <row r="38" spans="1:13" ht="18">
      <c r="A38" s="103">
        <v>3.7</v>
      </c>
      <c r="B38" s="104" t="s">
        <v>503</v>
      </c>
      <c r="C38" s="105"/>
      <c r="D38" s="259">
        <f>+'Ovflw Stg-pwk-Ovflw to envnmnt'!M56</f>
        <v>0</v>
      </c>
      <c r="E38" s="259">
        <f>+'Ovflw Stg-pwk-Ovflw to envnmnt'!O56</f>
        <v>0</v>
      </c>
      <c r="F38" s="259">
        <f>+'Ovflw Stg-pwk-Ovflw to envnmnt'!P56</f>
        <v>0</v>
      </c>
      <c r="G38" s="259">
        <f>+'Ovflw Stg-pwk-Ovflw to envnmnt'!R56</f>
        <v>0</v>
      </c>
      <c r="H38" s="259">
        <f>+'Ovflw Stg-pwk-Ovflw to envnmnt'!S56</f>
        <v>0</v>
      </c>
      <c r="J38" s="467">
        <f t="shared" si="1"/>
        <v>0</v>
      </c>
    </row>
    <row r="39" spans="1:13" ht="18">
      <c r="A39" s="103">
        <v>3.8</v>
      </c>
      <c r="B39" s="104" t="s">
        <v>1208</v>
      </c>
      <c r="C39" s="105"/>
      <c r="D39" s="259">
        <f>'Ovflw Stg-pwk-Ovflw to envnmnt'!M99</f>
        <v>0</v>
      </c>
      <c r="E39" s="259">
        <f>'Ovflw Stg-pwk-Ovflw to envnmnt'!O99</f>
        <v>0</v>
      </c>
      <c r="F39" s="259">
        <f>'Ovflw Stg-pwk-Ovflw to envnmnt'!P99</f>
        <v>0</v>
      </c>
      <c r="G39" s="259">
        <f>'Ovflw Stg-pwk-Ovflw to envnmnt'!R99</f>
        <v>0</v>
      </c>
      <c r="H39" s="259">
        <f>'Ovflw Stg-pwk-Ovflw to envnmnt'!S99</f>
        <v>0</v>
      </c>
      <c r="J39" s="467">
        <f t="shared" ref="J39" si="2">F39+(G39*0.33)</f>
        <v>0</v>
      </c>
    </row>
    <row r="40" spans="1:13" ht="18">
      <c r="A40" s="103">
        <v>4</v>
      </c>
      <c r="B40" s="104" t="s">
        <v>27</v>
      </c>
      <c r="C40" s="105"/>
      <c r="D40" s="259">
        <f>+'Pressure main'!M107</f>
        <v>0</v>
      </c>
      <c r="E40" s="259">
        <f>+'Pressure main'!O107</f>
        <v>0</v>
      </c>
      <c r="F40" s="259">
        <f>+'Pressure main'!P107</f>
        <v>0</v>
      </c>
      <c r="G40" s="259">
        <f>+'Pressure main'!R107</f>
        <v>0</v>
      </c>
      <c r="H40" s="259">
        <f>+'Pressure main'!S107</f>
        <v>0</v>
      </c>
      <c r="J40" s="467">
        <f t="shared" si="1"/>
        <v>0</v>
      </c>
    </row>
    <row r="41" spans="1:13" ht="18">
      <c r="A41" s="103">
        <v>5</v>
      </c>
      <c r="B41" s="104" t="s">
        <v>444</v>
      </c>
      <c r="C41" s="105"/>
      <c r="D41" s="259">
        <f>'Gravity Sewer'!M146</f>
        <v>0</v>
      </c>
      <c r="E41" s="259">
        <f>'Gravity Sewer'!O146</f>
        <v>0</v>
      </c>
      <c r="F41" s="259">
        <f>'Gravity Sewer'!P146</f>
        <v>0</v>
      </c>
      <c r="G41" s="259">
        <f>'Gravity Sewer'!R146</f>
        <v>0</v>
      </c>
      <c r="H41" s="259">
        <f>'Gravity Sewer'!S146</f>
        <v>0</v>
      </c>
      <c r="J41" s="467">
        <f t="shared" si="1"/>
        <v>0</v>
      </c>
    </row>
    <row r="42" spans="1:13" ht="18">
      <c r="A42" s="103">
        <v>6</v>
      </c>
      <c r="B42" s="104" t="s">
        <v>152</v>
      </c>
      <c r="C42" s="105"/>
      <c r="D42" s="259">
        <f>'Vacuum sewer'!M87</f>
        <v>0</v>
      </c>
      <c r="E42" s="259">
        <f>'Vacuum sewer'!O87</f>
        <v>0</v>
      </c>
      <c r="F42" s="259">
        <f>'Vacuum sewer'!P87</f>
        <v>0</v>
      </c>
      <c r="G42" s="259">
        <f>'Vacuum sewer'!R87</f>
        <v>0</v>
      </c>
      <c r="H42" s="259">
        <f>'Vacuum sewer'!S87</f>
        <v>0</v>
      </c>
      <c r="J42" s="467">
        <f t="shared" si="1"/>
        <v>0</v>
      </c>
    </row>
    <row r="43" spans="1:13" ht="18">
      <c r="A43" s="103">
        <v>7.1</v>
      </c>
      <c r="B43" s="104" t="s">
        <v>504</v>
      </c>
      <c r="C43" s="105"/>
      <c r="D43" s="259">
        <f>'Vacuum pump station'!M52</f>
        <v>0</v>
      </c>
      <c r="E43" s="259">
        <f>'Vacuum pump station'!O52</f>
        <v>0</v>
      </c>
      <c r="F43" s="259">
        <f>'Vacuum pump station'!P52</f>
        <v>0</v>
      </c>
      <c r="G43" s="259">
        <f>'Vacuum pump station'!R52</f>
        <v>0</v>
      </c>
      <c r="H43" s="259">
        <f>'Vacuum pump station'!S52</f>
        <v>0</v>
      </c>
      <c r="J43" s="467">
        <f t="shared" si="1"/>
        <v>0</v>
      </c>
    </row>
    <row r="44" spans="1:13" ht="18">
      <c r="A44" s="103">
        <v>7.2</v>
      </c>
      <c r="B44" s="104" t="s">
        <v>505</v>
      </c>
      <c r="C44" s="105"/>
      <c r="D44" s="259">
        <f>'Vacuum pump station'!M73</f>
        <v>0</v>
      </c>
      <c r="E44" s="259">
        <f>'Vacuum pump station'!O73</f>
        <v>0</v>
      </c>
      <c r="F44" s="259">
        <f>'Vacuum pump station'!P73</f>
        <v>0</v>
      </c>
      <c r="G44" s="259">
        <f>'Vacuum pump station'!R73</f>
        <v>0</v>
      </c>
      <c r="H44" s="259">
        <f>'Vacuum pump station'!S73</f>
        <v>0</v>
      </c>
      <c r="J44" s="467">
        <f t="shared" si="1"/>
        <v>0</v>
      </c>
    </row>
    <row r="45" spans="1:13" ht="18">
      <c r="A45" s="103">
        <v>7.3</v>
      </c>
      <c r="B45" s="104" t="s">
        <v>506</v>
      </c>
      <c r="C45" s="105"/>
      <c r="D45" s="259">
        <f>'Vacuum pump station'!M114</f>
        <v>0</v>
      </c>
      <c r="E45" s="259">
        <f>'Vacuum pump station'!O114</f>
        <v>0</v>
      </c>
      <c r="F45" s="259">
        <f>'Vacuum pump station'!P114</f>
        <v>0</v>
      </c>
      <c r="G45" s="259">
        <f>'Vacuum pump station'!R114</f>
        <v>0</v>
      </c>
      <c r="H45" s="259">
        <f>'Vacuum pump station'!S114</f>
        <v>0</v>
      </c>
      <c r="J45" s="467">
        <f t="shared" si="1"/>
        <v>0</v>
      </c>
    </row>
    <row r="46" spans="1:13" ht="18">
      <c r="A46" s="103">
        <v>7.4</v>
      </c>
      <c r="B46" s="104" t="s">
        <v>507</v>
      </c>
      <c r="C46" s="105"/>
      <c r="D46" s="259">
        <f>'Vacuum pump station'!M141</f>
        <v>0</v>
      </c>
      <c r="E46" s="259">
        <f>'Vacuum pump station'!O141</f>
        <v>0</v>
      </c>
      <c r="F46" s="259">
        <f>'Vacuum pump station'!P141</f>
        <v>0</v>
      </c>
      <c r="G46" s="259">
        <f>'Vacuum pump station'!R141</f>
        <v>0</v>
      </c>
      <c r="H46" s="259">
        <f>'Vacuum pump station'!S141</f>
        <v>0</v>
      </c>
      <c r="J46" s="467">
        <f t="shared" si="1"/>
        <v>0</v>
      </c>
    </row>
    <row r="47" spans="1:13" ht="18">
      <c r="A47" s="103">
        <v>7.5</v>
      </c>
      <c r="B47" s="104" t="s">
        <v>508</v>
      </c>
      <c r="C47" s="105"/>
      <c r="D47" s="259">
        <f>'Vacuum pump station'!M176</f>
        <v>0</v>
      </c>
      <c r="E47" s="259">
        <f>'Vacuum pump station'!O176</f>
        <v>0</v>
      </c>
      <c r="F47" s="259">
        <f>'Vacuum pump station'!P176</f>
        <v>0</v>
      </c>
      <c r="G47" s="259">
        <f>'Vacuum pump station'!R176</f>
        <v>0</v>
      </c>
      <c r="H47" s="259">
        <f>'Vacuum pump station'!S176</f>
        <v>0</v>
      </c>
      <c r="J47" s="467">
        <f t="shared" si="1"/>
        <v>0</v>
      </c>
    </row>
    <row r="48" spans="1:13" ht="15.75">
      <c r="A48" s="109"/>
      <c r="B48" s="110"/>
      <c r="C48" s="110"/>
      <c r="D48" s="263"/>
      <c r="E48" s="263"/>
      <c r="F48" s="263"/>
      <c r="G48" s="263"/>
      <c r="H48" s="263"/>
    </row>
    <row r="49" spans="1:12" ht="18">
      <c r="A49" s="98">
        <v>8</v>
      </c>
      <c r="B49" s="99" t="s">
        <v>1004</v>
      </c>
      <c r="C49" s="257"/>
      <c r="D49" s="257"/>
      <c r="E49" s="257"/>
      <c r="F49" s="257"/>
      <c r="G49" s="257"/>
      <c r="H49" s="257">
        <f>SUM(H50:H55)</f>
        <v>0</v>
      </c>
      <c r="J49" s="584"/>
    </row>
    <row r="50" spans="1:12" ht="15">
      <c r="C50" s="585"/>
      <c r="D50" s="585"/>
      <c r="E50" s="585"/>
      <c r="F50" s="585"/>
      <c r="G50" s="585"/>
      <c r="J50" s="584"/>
    </row>
    <row r="51" spans="1:12" ht="18">
      <c r="A51" s="586" t="s">
        <v>1006</v>
      </c>
      <c r="B51" s="754" t="s">
        <v>998</v>
      </c>
      <c r="C51" s="755"/>
      <c r="D51" s="587"/>
      <c r="E51" s="588"/>
      <c r="F51" s="588"/>
      <c r="G51" s="588"/>
      <c r="H51" s="259">
        <f>'Additional Line Items to SoP'!G16</f>
        <v>0</v>
      </c>
      <c r="J51" s="588"/>
    </row>
    <row r="52" spans="1:12" ht="18">
      <c r="A52" s="586" t="s">
        <v>1007</v>
      </c>
      <c r="B52" s="754" t="s">
        <v>711</v>
      </c>
      <c r="C52" s="755"/>
      <c r="D52" s="587"/>
      <c r="E52" s="588"/>
      <c r="F52" s="588"/>
      <c r="G52" s="588"/>
      <c r="H52" s="259">
        <f>'Additional Line Items to SoP'!G24</f>
        <v>0</v>
      </c>
      <c r="J52" s="588"/>
    </row>
    <row r="53" spans="1:12" ht="18">
      <c r="A53" s="586" t="s">
        <v>1008</v>
      </c>
      <c r="B53" s="754" t="s">
        <v>709</v>
      </c>
      <c r="C53" s="755"/>
      <c r="D53" s="587"/>
      <c r="E53" s="588"/>
      <c r="F53" s="588"/>
      <c r="G53" s="588"/>
      <c r="H53" s="259">
        <f>'Additional Line Items to SoP'!G32</f>
        <v>0</v>
      </c>
      <c r="J53" s="588"/>
    </row>
    <row r="54" spans="1:12" ht="18">
      <c r="A54" s="586" t="s">
        <v>1009</v>
      </c>
      <c r="B54" s="754" t="s">
        <v>997</v>
      </c>
      <c r="C54" s="755"/>
      <c r="D54" s="587"/>
      <c r="E54" s="588"/>
      <c r="F54" s="588"/>
      <c r="G54" s="588"/>
      <c r="H54" s="259">
        <f>'Additional Line Items to SoP'!G40</f>
        <v>0</v>
      </c>
      <c r="J54" s="588"/>
    </row>
    <row r="55" spans="1:12" ht="15.75">
      <c r="A55" s="109"/>
      <c r="B55" s="110"/>
      <c r="C55" s="110"/>
      <c r="D55" s="263"/>
      <c r="E55" s="263"/>
      <c r="F55" s="263"/>
      <c r="G55" s="263"/>
      <c r="H55" s="263"/>
    </row>
    <row r="56" spans="1:12" ht="23.25">
      <c r="A56" s="114"/>
      <c r="B56" s="115" t="s">
        <v>1005</v>
      </c>
      <c r="C56" s="116"/>
      <c r="D56" s="264">
        <f>+D30+D25+D20</f>
        <v>0</v>
      </c>
      <c r="E56" s="264">
        <f>+E30+E25+E20</f>
        <v>0</v>
      </c>
      <c r="F56" s="264">
        <f>+F30+F25+F20</f>
        <v>0</v>
      </c>
      <c r="G56" s="264">
        <f>+G30+G25+G20</f>
        <v>0</v>
      </c>
      <c r="H56" s="264">
        <f>+H30+H25+H20+H49</f>
        <v>0</v>
      </c>
      <c r="J56" s="468">
        <f>+J30+J25+J20</f>
        <v>0</v>
      </c>
    </row>
    <row r="57" spans="1:12" ht="15.75">
      <c r="A57" s="109"/>
      <c r="B57" s="110"/>
      <c r="C57" s="110"/>
      <c r="D57" s="262"/>
      <c r="E57" s="262"/>
      <c r="F57" s="262"/>
      <c r="G57" s="262"/>
      <c r="H57" s="262"/>
    </row>
    <row r="58" spans="1:12" ht="18">
      <c r="A58" s="457">
        <v>9</v>
      </c>
      <c r="B58" s="458" t="s">
        <v>946</v>
      </c>
      <c r="C58" s="459"/>
      <c r="D58" s="460"/>
      <c r="E58" s="460"/>
      <c r="F58" s="461">
        <f>((F56+(G56*0.5))*1.1)*0.002</f>
        <v>0</v>
      </c>
      <c r="G58" s="460"/>
      <c r="H58" s="462">
        <f>F58</f>
        <v>0</v>
      </c>
      <c r="J58" s="460"/>
      <c r="L58" s="750" t="s">
        <v>1075</v>
      </c>
    </row>
    <row r="59" spans="1:12" ht="15.75">
      <c r="A59" s="109"/>
      <c r="B59" s="110"/>
      <c r="C59" s="110"/>
      <c r="D59" s="262"/>
      <c r="E59" s="262"/>
      <c r="F59" s="262"/>
      <c r="G59" s="262"/>
      <c r="H59" s="262"/>
      <c r="L59" s="750"/>
    </row>
    <row r="60" spans="1:12" ht="18">
      <c r="A60" s="98">
        <v>10</v>
      </c>
      <c r="B60" s="99" t="s">
        <v>1130</v>
      </c>
      <c r="C60" s="100"/>
      <c r="D60" s="257"/>
      <c r="E60" s="257"/>
      <c r="F60" s="257"/>
      <c r="G60" s="257"/>
      <c r="H60" s="257"/>
      <c r="J60" s="460"/>
      <c r="L60" s="750"/>
    </row>
    <row r="61" spans="1:12" ht="15.75">
      <c r="A61" s="109"/>
      <c r="B61" s="110"/>
      <c r="C61" s="110"/>
      <c r="D61" s="262"/>
      <c r="E61" s="262"/>
      <c r="F61" s="262"/>
      <c r="G61" s="262"/>
      <c r="H61" s="262"/>
      <c r="L61" s="750"/>
    </row>
    <row r="62" spans="1:12" ht="54">
      <c r="A62" s="98">
        <v>11</v>
      </c>
      <c r="B62" s="100" t="s">
        <v>1131</v>
      </c>
      <c r="C62" s="100"/>
      <c r="D62" s="257"/>
      <c r="E62" s="257"/>
      <c r="F62" s="257"/>
      <c r="G62" s="257"/>
      <c r="H62" s="257"/>
      <c r="J62" s="460"/>
      <c r="L62" s="750"/>
    </row>
    <row r="63" spans="1:12" ht="15.75">
      <c r="A63" s="109"/>
      <c r="B63" s="110"/>
      <c r="C63" s="110"/>
      <c r="D63" s="262"/>
      <c r="E63" s="262"/>
      <c r="F63" s="262"/>
      <c r="G63" s="262"/>
      <c r="H63" s="262"/>
      <c r="L63" s="750"/>
    </row>
    <row r="64" spans="1:12" ht="18">
      <c r="A64" s="98">
        <v>12</v>
      </c>
      <c r="B64" s="99" t="s">
        <v>710</v>
      </c>
      <c r="C64" s="100"/>
      <c r="D64" s="257"/>
      <c r="E64" s="257"/>
      <c r="F64" s="257"/>
      <c r="G64" s="257"/>
      <c r="H64" s="257"/>
      <c r="J64" s="460"/>
      <c r="L64" s="750"/>
    </row>
    <row r="65" spans="1:12" ht="15.75">
      <c r="A65" s="117"/>
      <c r="B65" s="118"/>
      <c r="C65" s="118"/>
      <c r="D65" s="265"/>
      <c r="E65" s="265"/>
      <c r="F65" s="265"/>
      <c r="G65" s="265"/>
      <c r="H65" s="265"/>
      <c r="L65" s="750"/>
    </row>
    <row r="66" spans="1:12" ht="18">
      <c r="A66" s="98">
        <v>13</v>
      </c>
      <c r="B66" s="99" t="s">
        <v>299</v>
      </c>
      <c r="C66" s="100"/>
      <c r="D66" s="257">
        <f>SUM(D67:D71)</f>
        <v>0</v>
      </c>
      <c r="E66" s="257">
        <f>SUM(E67:E71)</f>
        <v>0</v>
      </c>
      <c r="F66" s="257">
        <f>SUM(F67:F71)</f>
        <v>0</v>
      </c>
      <c r="G66" s="257">
        <f>SUM(G67:G71)</f>
        <v>0</v>
      </c>
      <c r="H66" s="257">
        <f>SUM(H67:H71)</f>
        <v>0</v>
      </c>
      <c r="J66" s="460"/>
      <c r="L66" s="750"/>
    </row>
    <row r="67" spans="1:12" ht="18">
      <c r="A67" s="121"/>
      <c r="B67" s="122"/>
      <c r="C67" s="123"/>
      <c r="D67" s="256"/>
      <c r="E67" s="256"/>
      <c r="F67" s="256"/>
      <c r="G67" s="256"/>
      <c r="H67" s="256"/>
      <c r="L67" s="750"/>
    </row>
    <row r="68" spans="1:12" ht="18">
      <c r="A68" s="111">
        <v>13.1</v>
      </c>
      <c r="B68" s="112" t="s">
        <v>360</v>
      </c>
      <c r="C68" s="113"/>
      <c r="D68" s="266"/>
      <c r="E68" s="266"/>
      <c r="F68" s="266"/>
      <c r="G68" s="266"/>
      <c r="H68" s="266"/>
      <c r="J68" s="460"/>
      <c r="L68" s="750"/>
    </row>
    <row r="69" spans="1:12" ht="18">
      <c r="A69" s="111">
        <v>13.2</v>
      </c>
      <c r="B69" s="112" t="s">
        <v>361</v>
      </c>
      <c r="C69" s="113"/>
      <c r="D69" s="266"/>
      <c r="E69" s="266"/>
      <c r="F69" s="266"/>
      <c r="G69" s="266"/>
      <c r="H69" s="266"/>
      <c r="J69" s="460"/>
      <c r="L69" s="750"/>
    </row>
    <row r="70" spans="1:12" ht="18">
      <c r="A70" s="111">
        <v>13.3</v>
      </c>
      <c r="B70" s="112" t="s">
        <v>362</v>
      </c>
      <c r="C70" s="113"/>
      <c r="D70" s="266"/>
      <c r="E70" s="266"/>
      <c r="F70" s="266"/>
      <c r="G70" s="266"/>
      <c r="H70" s="266"/>
      <c r="J70" s="460"/>
      <c r="L70" s="750"/>
    </row>
    <row r="71" spans="1:12" ht="15.75">
      <c r="B71" s="110"/>
      <c r="D71" s="256"/>
      <c r="E71" s="256"/>
      <c r="F71" s="256"/>
      <c r="G71" s="256"/>
      <c r="H71" s="256"/>
      <c r="L71" s="750"/>
    </row>
    <row r="72" spans="1:12" ht="20.25">
      <c r="A72" s="114"/>
      <c r="B72" s="119" t="s">
        <v>300</v>
      </c>
      <c r="C72" s="116"/>
      <c r="D72" s="267">
        <f>+D66+D64+D56+D58+D60+D62</f>
        <v>0</v>
      </c>
      <c r="E72" s="267">
        <f t="shared" ref="E72:H72" si="3">+E66+E64+E56+E58+E60+E62</f>
        <v>0</v>
      </c>
      <c r="F72" s="267">
        <f t="shared" si="3"/>
        <v>0</v>
      </c>
      <c r="G72" s="267">
        <f t="shared" si="3"/>
        <v>0</v>
      </c>
      <c r="H72" s="267">
        <f t="shared" si="3"/>
        <v>0</v>
      </c>
      <c r="J72" s="460"/>
      <c r="L72" s="750"/>
    </row>
    <row r="73" spans="1:12">
      <c r="D73" s="256"/>
      <c r="E73" s="256"/>
      <c r="F73" s="256"/>
      <c r="G73" s="256"/>
      <c r="H73" s="256"/>
      <c r="L73" s="750"/>
    </row>
    <row r="74" spans="1:12">
      <c r="G74" s="450" t="s">
        <v>939</v>
      </c>
      <c r="L74" s="750"/>
    </row>
    <row r="75" spans="1:12">
      <c r="E75" s="451" t="s">
        <v>940</v>
      </c>
      <c r="F75" s="452">
        <f>F56+F58++F60+F62+F64</f>
        <v>0</v>
      </c>
      <c r="G75" s="453"/>
      <c r="H75" s="453"/>
      <c r="L75" s="750"/>
    </row>
    <row r="76" spans="1:12">
      <c r="E76" s="451" t="s">
        <v>941</v>
      </c>
      <c r="F76" s="452">
        <f>F66</f>
        <v>0</v>
      </c>
      <c r="G76" s="454" t="e">
        <f>F76/F75</f>
        <v>#DIV/0!</v>
      </c>
      <c r="H76" s="451" t="s">
        <v>942</v>
      </c>
      <c r="L76" s="750"/>
    </row>
    <row r="77" spans="1:12">
      <c r="E77" s="451" t="s">
        <v>943</v>
      </c>
      <c r="F77" s="452">
        <f>G72</f>
        <v>0</v>
      </c>
      <c r="G77" s="454" t="e">
        <f>F77/SUM(F75:F76)</f>
        <v>#DIV/0!</v>
      </c>
      <c r="H77" s="451" t="s">
        <v>944</v>
      </c>
      <c r="L77" s="750"/>
    </row>
    <row r="78" spans="1:12">
      <c r="E78" s="451" t="s">
        <v>741</v>
      </c>
      <c r="F78" s="452">
        <f>SUM(F75:F77)</f>
        <v>0</v>
      </c>
      <c r="G78" s="453"/>
      <c r="H78" s="453"/>
      <c r="L78" s="750"/>
    </row>
    <row r="79" spans="1:12">
      <c r="F79" s="455">
        <f>F78-H72</f>
        <v>0</v>
      </c>
      <c r="G79" s="456" t="s">
        <v>945</v>
      </c>
      <c r="L79" s="750"/>
    </row>
  </sheetData>
  <mergeCells count="20">
    <mergeCell ref="L58:L79"/>
    <mergeCell ref="A16:D16"/>
    <mergeCell ref="B51:C51"/>
    <mergeCell ref="B52:C52"/>
    <mergeCell ref="B53:C53"/>
    <mergeCell ref="B54:C54"/>
    <mergeCell ref="A1:D1"/>
    <mergeCell ref="A2:D2"/>
    <mergeCell ref="A3:D3"/>
    <mergeCell ref="A4:D4"/>
    <mergeCell ref="A5:H5"/>
    <mergeCell ref="E1:J1"/>
    <mergeCell ref="A11:D11"/>
    <mergeCell ref="A12:D12"/>
    <mergeCell ref="A15:D15"/>
    <mergeCell ref="A6:H6"/>
    <mergeCell ref="A7:D7"/>
    <mergeCell ref="A8:D8"/>
    <mergeCell ref="A9:D9"/>
    <mergeCell ref="A10:D10"/>
  </mergeCells>
  <phoneticPr fontId="14" type="noConversion"/>
  <printOptions horizontalCentered="1"/>
  <pageMargins left="0.51181102362204722" right="0.19685039370078741" top="0.23622047244094491" bottom="0.19685039370078741" header="0" footer="0.19685039370078741"/>
  <pageSetup paperSize="9" scale="29" orientation="portrait" verticalDpi="300" r:id="rId1"/>
  <headerFooter alignWithMargins="0">
    <oddFooter>&amp;L&amp;Z&amp;F&amp;R&amp;D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U1471"/>
  <sheetViews>
    <sheetView view="pageBreakPreview" zoomScale="75" zoomScaleNormal="75" zoomScaleSheetLayoutView="75" workbookViewId="0">
      <pane ySplit="6" topLeftCell="A7" activePane="bottomLeft" state="frozen"/>
      <selection activeCell="A10" sqref="A10"/>
      <selection pane="bottomLeft" activeCell="A7" sqref="A7"/>
    </sheetView>
  </sheetViews>
  <sheetFormatPr defaultRowHeight="15" customHeight="1"/>
  <cols>
    <col min="2" max="2" width="57.28515625" customWidth="1"/>
    <col min="3" max="3" width="10.42578125" bestFit="1" customWidth="1"/>
    <col min="4" max="4" width="12" customWidth="1"/>
    <col min="5" max="5" width="10.140625" customWidth="1"/>
    <col min="6" max="6" width="14.140625" customWidth="1"/>
    <col min="7" max="8" width="14.140625" style="242" customWidth="1"/>
    <col min="9" max="13" width="14.140625" customWidth="1"/>
    <col min="14" max="14" width="11.7109375" bestFit="1" customWidth="1"/>
    <col min="15" max="15" width="11.5703125" bestFit="1" customWidth="1"/>
    <col min="16" max="16" width="12" bestFit="1" customWidth="1"/>
    <col min="17" max="17" width="17.7109375" bestFit="1" customWidth="1"/>
    <col min="18" max="18" width="17.42578125" bestFit="1" customWidth="1"/>
    <col min="19" max="19" width="8.5703125" bestFit="1" customWidth="1"/>
    <col min="20" max="20" width="16.140625" bestFit="1" customWidth="1"/>
    <col min="21" max="21" width="19.7109375" bestFit="1" customWidth="1"/>
  </cols>
  <sheetData>
    <row r="1" spans="1:21" ht="15.75">
      <c r="A1" s="709" t="s">
        <v>642</v>
      </c>
      <c r="B1" s="709"/>
      <c r="C1" s="709"/>
      <c r="D1" s="709"/>
      <c r="E1" s="709"/>
      <c r="F1" s="709"/>
      <c r="G1" s="762" t="s">
        <v>1074</v>
      </c>
      <c r="H1" s="762"/>
      <c r="I1" s="762"/>
      <c r="J1" s="762"/>
      <c r="K1" s="762"/>
      <c r="L1" s="762"/>
      <c r="M1" s="762"/>
      <c r="N1" s="762"/>
      <c r="O1" s="762"/>
      <c r="P1" s="762"/>
      <c r="Q1" s="762"/>
      <c r="R1" s="762"/>
      <c r="S1" s="762"/>
      <c r="T1" s="762"/>
      <c r="U1" s="762"/>
    </row>
    <row r="2" spans="1:21" ht="18">
      <c r="A2" s="760" t="s">
        <v>18</v>
      </c>
      <c r="B2" s="760"/>
      <c r="C2" s="760"/>
      <c r="D2" s="760"/>
      <c r="E2" s="760"/>
      <c r="F2" s="760"/>
      <c r="G2" s="240"/>
      <c r="H2" s="240"/>
      <c r="I2" s="147"/>
      <c r="J2" s="147"/>
      <c r="K2" s="147"/>
      <c r="L2" s="147"/>
      <c r="M2" s="147"/>
    </row>
    <row r="3" spans="1:21" ht="15.75">
      <c r="A3" s="709" t="s">
        <v>643</v>
      </c>
      <c r="B3" s="709"/>
      <c r="C3" s="709"/>
      <c r="D3" s="709"/>
      <c r="E3" s="709"/>
      <c r="F3" s="709"/>
      <c r="G3" s="239"/>
      <c r="H3" s="239"/>
      <c r="I3" s="8"/>
      <c r="J3" s="8"/>
      <c r="K3" s="8"/>
      <c r="L3" s="8"/>
      <c r="M3" s="8"/>
    </row>
    <row r="4" spans="1:21" ht="18" customHeight="1">
      <c r="A4" s="711" t="str">
        <f>SUMMARY!A4:D4</f>
        <v>PUMPING STATION TYPE XX, OVERFLOW STORAGE, PRESSURE MAIN, GRAVITY SEWER, VACUUM SEWER &amp; VACUUM PUMP STATION</v>
      </c>
      <c r="B4" s="711"/>
      <c r="C4" s="711"/>
      <c r="D4" s="711"/>
      <c r="E4" s="711"/>
      <c r="F4" s="711"/>
      <c r="G4" s="416"/>
      <c r="H4" s="416"/>
      <c r="I4" s="91"/>
      <c r="J4" s="91"/>
      <c r="K4" s="91"/>
      <c r="L4" s="91"/>
      <c r="M4" s="91"/>
    </row>
    <row r="5" spans="1:21" ht="39" customHeight="1">
      <c r="A5" s="711"/>
      <c r="B5" s="761"/>
      <c r="C5" s="761"/>
      <c r="D5" s="761"/>
      <c r="E5" s="761"/>
      <c r="F5" s="761"/>
      <c r="G5" s="756" t="s">
        <v>536</v>
      </c>
      <c r="H5" s="757"/>
      <c r="I5" s="757"/>
      <c r="J5" s="757"/>
      <c r="K5" s="757"/>
      <c r="L5" s="757"/>
      <c r="M5" s="758"/>
    </row>
    <row r="6" spans="1:21" ht="40.5">
      <c r="A6" s="417">
        <v>1</v>
      </c>
      <c r="B6" s="418" t="s">
        <v>872</v>
      </c>
      <c r="C6" s="419" t="s">
        <v>327</v>
      </c>
      <c r="D6" s="420" t="s">
        <v>754</v>
      </c>
      <c r="E6" s="421" t="s">
        <v>755</v>
      </c>
      <c r="F6" s="422" t="s">
        <v>756</v>
      </c>
      <c r="G6" s="268" t="s">
        <v>537</v>
      </c>
      <c r="H6" s="268" t="s">
        <v>538</v>
      </c>
      <c r="I6" s="243" t="s">
        <v>539</v>
      </c>
      <c r="J6" s="243" t="s">
        <v>540</v>
      </c>
      <c r="K6" s="243" t="s">
        <v>541</v>
      </c>
      <c r="L6" s="243" t="s">
        <v>542</v>
      </c>
      <c r="M6" s="243" t="s">
        <v>543</v>
      </c>
      <c r="N6" s="149" t="s">
        <v>380</v>
      </c>
      <c r="O6" s="149" t="s">
        <v>381</v>
      </c>
      <c r="P6" s="149" t="s">
        <v>382</v>
      </c>
      <c r="Q6" s="150" t="s">
        <v>383</v>
      </c>
      <c r="R6" s="150" t="s">
        <v>740</v>
      </c>
      <c r="S6" s="151" t="s">
        <v>741</v>
      </c>
      <c r="T6" s="150" t="s">
        <v>742</v>
      </c>
      <c r="U6" s="150" t="s">
        <v>743</v>
      </c>
    </row>
    <row r="7" spans="1:21" ht="63">
      <c r="A7" s="423"/>
      <c r="B7" s="589" t="s">
        <v>1018</v>
      </c>
      <c r="C7" s="20"/>
      <c r="D7" s="424"/>
      <c r="E7" s="21"/>
      <c r="F7" s="22"/>
      <c r="G7" s="373"/>
      <c r="H7" s="373"/>
      <c r="I7" s="22"/>
      <c r="J7" s="22"/>
      <c r="K7" s="22"/>
      <c r="L7" s="22"/>
      <c r="M7" s="22"/>
      <c r="N7" s="152"/>
      <c r="O7" s="152"/>
      <c r="P7" s="152"/>
      <c r="Q7" s="152"/>
      <c r="R7" s="152"/>
      <c r="S7" s="152"/>
      <c r="T7" s="152"/>
      <c r="U7" s="152"/>
    </row>
    <row r="8" spans="1:21" ht="18">
      <c r="A8" s="68">
        <v>1.1000000000000001</v>
      </c>
      <c r="B8" s="69" t="s">
        <v>753</v>
      </c>
      <c r="C8" s="23"/>
      <c r="D8" s="24"/>
      <c r="E8" s="25"/>
      <c r="F8" s="26"/>
      <c r="G8" s="269"/>
      <c r="H8" s="269"/>
      <c r="I8" s="26"/>
      <c r="J8" s="26"/>
      <c r="K8" s="26"/>
      <c r="L8" s="26"/>
      <c r="M8" s="26"/>
      <c r="N8" s="153"/>
      <c r="O8" s="153"/>
      <c r="P8" s="153"/>
      <c r="Q8" s="153"/>
      <c r="R8" s="153"/>
      <c r="S8" s="153"/>
      <c r="T8" s="153"/>
      <c r="U8" s="153"/>
    </row>
    <row r="9" spans="1:21" ht="12.75">
      <c r="A9" s="425"/>
      <c r="B9" s="70"/>
      <c r="C9" s="426"/>
      <c r="D9" s="15"/>
      <c r="E9" s="427"/>
      <c r="F9" s="16"/>
      <c r="G9" s="270"/>
      <c r="H9" s="270"/>
      <c r="I9" s="16"/>
      <c r="J9" s="16"/>
      <c r="K9" s="16"/>
      <c r="L9" s="16"/>
      <c r="M9" s="16"/>
      <c r="N9" s="152"/>
      <c r="O9" s="152"/>
      <c r="P9" s="152"/>
      <c r="Q9" s="152"/>
      <c r="R9" s="152"/>
      <c r="S9" s="152"/>
      <c r="T9" s="152"/>
      <c r="U9" s="152"/>
    </row>
    <row r="10" spans="1:21" ht="38.25">
      <c r="A10" s="15" t="s">
        <v>230</v>
      </c>
      <c r="B10" s="70" t="s">
        <v>873</v>
      </c>
      <c r="C10" s="428"/>
      <c r="D10" s="31"/>
      <c r="E10" s="32"/>
      <c r="F10" s="14"/>
      <c r="G10" s="272"/>
      <c r="H10" s="272"/>
      <c r="I10" s="14"/>
      <c r="J10" s="14"/>
      <c r="K10" s="14"/>
      <c r="L10" s="14"/>
      <c r="M10" s="14"/>
      <c r="N10" s="158"/>
      <c r="O10" s="158"/>
      <c r="P10" s="158"/>
      <c r="Q10" s="158"/>
      <c r="R10" s="159"/>
      <c r="S10" s="158"/>
      <c r="T10" s="158"/>
      <c r="U10" s="158"/>
    </row>
    <row r="11" spans="1:21" ht="12.75">
      <c r="A11" s="28" t="s">
        <v>317</v>
      </c>
      <c r="B11" s="58" t="s">
        <v>646</v>
      </c>
      <c r="C11" s="426" t="s">
        <v>357</v>
      </c>
      <c r="D11" s="39"/>
      <c r="E11" s="36"/>
      <c r="F11" s="22">
        <f t="shared" ref="F11:F18" si="0">+E11*D11</f>
        <v>0</v>
      </c>
      <c r="G11" s="271">
        <f>'Basis of Estimate'!$G$8</f>
        <v>43617</v>
      </c>
      <c r="H11" s="271">
        <f>'Basis of Estimate'!$E$8</f>
        <v>43800</v>
      </c>
      <c r="I11" s="232">
        <f>VLOOKUP(G11,'Cost Indices'!$R$28:$S$1262,2)</f>
        <v>176.77636123196373</v>
      </c>
      <c r="J11" s="232">
        <f>VLOOKUP(H11,'Cost Indices'!$R$28:$S$1262,2)</f>
        <v>178.55150691465684</v>
      </c>
      <c r="K11" s="233">
        <f t="shared" ref="K11:K18" si="1">(J11-I11)/I11</f>
        <v>1.0041759375077211E-2</v>
      </c>
      <c r="L11" s="234">
        <f t="shared" ref="L11:L18" si="2">E11*(1+K11)</f>
        <v>0</v>
      </c>
      <c r="M11" s="235">
        <f t="shared" ref="M11:M18" si="3">+L11*D11</f>
        <v>0</v>
      </c>
      <c r="N11" s="155">
        <v>0</v>
      </c>
      <c r="O11" s="156">
        <f t="shared" ref="O11:O18" si="4">M11*N11</f>
        <v>0</v>
      </c>
      <c r="P11" s="154">
        <f t="shared" ref="P11:P18" si="5">M11+O11</f>
        <v>0</v>
      </c>
      <c r="Q11" s="155">
        <v>0</v>
      </c>
      <c r="R11" s="157">
        <f t="shared" ref="R11:R18" si="6">P11*Q11</f>
        <v>0</v>
      </c>
      <c r="S11" s="154">
        <f t="shared" ref="S11:S18" si="7">P11+R11</f>
        <v>0</v>
      </c>
      <c r="T11" s="152"/>
      <c r="U11" s="152"/>
    </row>
    <row r="12" spans="1:21" ht="12.75">
      <c r="A12" s="28" t="s">
        <v>318</v>
      </c>
      <c r="B12" s="58" t="s">
        <v>647</v>
      </c>
      <c r="C12" s="426" t="s">
        <v>357</v>
      </c>
      <c r="D12" s="39"/>
      <c r="E12" s="36"/>
      <c r="F12" s="22">
        <f t="shared" si="0"/>
        <v>0</v>
      </c>
      <c r="G12" s="271">
        <f>'Basis of Estimate'!$G$8</f>
        <v>43617</v>
      </c>
      <c r="H12" s="271">
        <f>'Basis of Estimate'!$E$8</f>
        <v>43800</v>
      </c>
      <c r="I12" s="232">
        <f>VLOOKUP(G12,'Cost Indices'!$R$28:$S$1262,2)</f>
        <v>176.77636123196373</v>
      </c>
      <c r="J12" s="232">
        <f>VLOOKUP(H12,'Cost Indices'!$R$28:$S$1262,2)</f>
        <v>178.55150691465684</v>
      </c>
      <c r="K12" s="233">
        <f t="shared" si="1"/>
        <v>1.0041759375077211E-2</v>
      </c>
      <c r="L12" s="234">
        <f t="shared" si="2"/>
        <v>0</v>
      </c>
      <c r="M12" s="235">
        <f t="shared" si="3"/>
        <v>0</v>
      </c>
      <c r="N12" s="155">
        <v>0</v>
      </c>
      <c r="O12" s="156">
        <f t="shared" si="4"/>
        <v>0</v>
      </c>
      <c r="P12" s="154">
        <f t="shared" si="5"/>
        <v>0</v>
      </c>
      <c r="Q12" s="155">
        <v>0</v>
      </c>
      <c r="R12" s="157">
        <f t="shared" si="6"/>
        <v>0</v>
      </c>
      <c r="S12" s="154">
        <f t="shared" si="7"/>
        <v>0</v>
      </c>
      <c r="T12" s="152"/>
      <c r="U12" s="152"/>
    </row>
    <row r="13" spans="1:21" ht="12.75">
      <c r="A13" s="28" t="s">
        <v>319</v>
      </c>
      <c r="B13" s="58" t="s">
        <v>648</v>
      </c>
      <c r="C13" s="426" t="s">
        <v>357</v>
      </c>
      <c r="D13" s="39"/>
      <c r="E13" s="36"/>
      <c r="F13" s="22">
        <f t="shared" si="0"/>
        <v>0</v>
      </c>
      <c r="G13" s="271">
        <f>'Basis of Estimate'!$G$8</f>
        <v>43617</v>
      </c>
      <c r="H13" s="271">
        <f>'Basis of Estimate'!$E$8</f>
        <v>43800</v>
      </c>
      <c r="I13" s="232">
        <f>VLOOKUP(G13,'Cost Indices'!$R$28:$S$1262,2)</f>
        <v>176.77636123196373</v>
      </c>
      <c r="J13" s="232">
        <f>VLOOKUP(H13,'Cost Indices'!$R$28:$S$1262,2)</f>
        <v>178.55150691465684</v>
      </c>
      <c r="K13" s="233">
        <f t="shared" si="1"/>
        <v>1.0041759375077211E-2</v>
      </c>
      <c r="L13" s="234">
        <f t="shared" si="2"/>
        <v>0</v>
      </c>
      <c r="M13" s="235">
        <f t="shared" si="3"/>
        <v>0</v>
      </c>
      <c r="N13" s="155">
        <v>0</v>
      </c>
      <c r="O13" s="156">
        <f t="shared" si="4"/>
        <v>0</v>
      </c>
      <c r="P13" s="154">
        <f t="shared" si="5"/>
        <v>0</v>
      </c>
      <c r="Q13" s="155">
        <v>0</v>
      </c>
      <c r="R13" s="157">
        <f t="shared" si="6"/>
        <v>0</v>
      </c>
      <c r="S13" s="154">
        <f t="shared" si="7"/>
        <v>0</v>
      </c>
      <c r="T13" s="152"/>
      <c r="U13" s="152"/>
    </row>
    <row r="14" spans="1:21" ht="12.75">
      <c r="A14" s="28" t="s">
        <v>320</v>
      </c>
      <c r="B14" s="58" t="s">
        <v>649</v>
      </c>
      <c r="C14" s="426" t="s">
        <v>357</v>
      </c>
      <c r="D14" s="39"/>
      <c r="E14" s="36"/>
      <c r="F14" s="22">
        <f t="shared" si="0"/>
        <v>0</v>
      </c>
      <c r="G14" s="271">
        <f>'Basis of Estimate'!$G$8</f>
        <v>43617</v>
      </c>
      <c r="H14" s="271">
        <f>'Basis of Estimate'!$E$8</f>
        <v>43800</v>
      </c>
      <c r="I14" s="232">
        <f>VLOOKUP(G14,'Cost Indices'!$R$28:$S$1262,2)</f>
        <v>176.77636123196373</v>
      </c>
      <c r="J14" s="232">
        <f>VLOOKUP(H14,'Cost Indices'!$R$28:$S$1262,2)</f>
        <v>178.55150691465684</v>
      </c>
      <c r="K14" s="233">
        <f t="shared" si="1"/>
        <v>1.0041759375077211E-2</v>
      </c>
      <c r="L14" s="234">
        <f t="shared" si="2"/>
        <v>0</v>
      </c>
      <c r="M14" s="235">
        <f t="shared" si="3"/>
        <v>0</v>
      </c>
      <c r="N14" s="155">
        <v>0</v>
      </c>
      <c r="O14" s="156">
        <f t="shared" si="4"/>
        <v>0</v>
      </c>
      <c r="P14" s="154">
        <f t="shared" si="5"/>
        <v>0</v>
      </c>
      <c r="Q14" s="155">
        <v>0</v>
      </c>
      <c r="R14" s="157">
        <f t="shared" si="6"/>
        <v>0</v>
      </c>
      <c r="S14" s="154">
        <f t="shared" si="7"/>
        <v>0</v>
      </c>
      <c r="T14" s="152"/>
      <c r="U14" s="152"/>
    </row>
    <row r="15" spans="1:21" ht="12.75">
      <c r="A15" s="28" t="s">
        <v>321</v>
      </c>
      <c r="B15" s="58" t="s">
        <v>650</v>
      </c>
      <c r="C15" s="426" t="s">
        <v>357</v>
      </c>
      <c r="D15" s="39"/>
      <c r="E15" s="36"/>
      <c r="F15" s="22">
        <f t="shared" si="0"/>
        <v>0</v>
      </c>
      <c r="G15" s="271">
        <f>'Basis of Estimate'!$G$8</f>
        <v>43617</v>
      </c>
      <c r="H15" s="271">
        <f>'Basis of Estimate'!$E$8</f>
        <v>43800</v>
      </c>
      <c r="I15" s="232">
        <f>VLOOKUP(G15,'Cost Indices'!$R$28:$S$1262,2)</f>
        <v>176.77636123196373</v>
      </c>
      <c r="J15" s="232">
        <f>VLOOKUP(H15,'Cost Indices'!$R$28:$S$1262,2)</f>
        <v>178.55150691465684</v>
      </c>
      <c r="K15" s="233">
        <f t="shared" si="1"/>
        <v>1.0041759375077211E-2</v>
      </c>
      <c r="L15" s="234">
        <f t="shared" si="2"/>
        <v>0</v>
      </c>
      <c r="M15" s="235">
        <f t="shared" si="3"/>
        <v>0</v>
      </c>
      <c r="N15" s="155">
        <v>0</v>
      </c>
      <c r="O15" s="156">
        <f t="shared" si="4"/>
        <v>0</v>
      </c>
      <c r="P15" s="154">
        <f t="shared" si="5"/>
        <v>0</v>
      </c>
      <c r="Q15" s="155">
        <v>0</v>
      </c>
      <c r="R15" s="157">
        <f t="shared" si="6"/>
        <v>0</v>
      </c>
      <c r="S15" s="154">
        <f t="shared" si="7"/>
        <v>0</v>
      </c>
      <c r="T15" s="152"/>
      <c r="U15" s="152"/>
    </row>
    <row r="16" spans="1:21" ht="12.75">
      <c r="A16" s="28" t="s">
        <v>322</v>
      </c>
      <c r="B16" s="58" t="s">
        <v>651</v>
      </c>
      <c r="C16" s="426" t="s">
        <v>357</v>
      </c>
      <c r="D16" s="39"/>
      <c r="E16" s="36"/>
      <c r="F16" s="22">
        <f t="shared" si="0"/>
        <v>0</v>
      </c>
      <c r="G16" s="271">
        <f>'Basis of Estimate'!$G$8</f>
        <v>43617</v>
      </c>
      <c r="H16" s="271">
        <f>'Basis of Estimate'!$E$8</f>
        <v>43800</v>
      </c>
      <c r="I16" s="232">
        <f>VLOOKUP(G16,'Cost Indices'!$R$28:$S$1262,2)</f>
        <v>176.77636123196373</v>
      </c>
      <c r="J16" s="232">
        <f>VLOOKUP(H16,'Cost Indices'!$R$28:$S$1262,2)</f>
        <v>178.55150691465684</v>
      </c>
      <c r="K16" s="233">
        <f t="shared" si="1"/>
        <v>1.0041759375077211E-2</v>
      </c>
      <c r="L16" s="234">
        <f t="shared" si="2"/>
        <v>0</v>
      </c>
      <c r="M16" s="235">
        <f t="shared" si="3"/>
        <v>0</v>
      </c>
      <c r="N16" s="155">
        <v>0</v>
      </c>
      <c r="O16" s="156">
        <f t="shared" si="4"/>
        <v>0</v>
      </c>
      <c r="P16" s="154">
        <f t="shared" si="5"/>
        <v>0</v>
      </c>
      <c r="Q16" s="155">
        <v>0</v>
      </c>
      <c r="R16" s="157">
        <f t="shared" si="6"/>
        <v>0</v>
      </c>
      <c r="S16" s="154">
        <f t="shared" si="7"/>
        <v>0</v>
      </c>
      <c r="T16" s="152"/>
      <c r="U16" s="152"/>
    </row>
    <row r="17" spans="1:21" ht="12.75">
      <c r="A17" s="28" t="s">
        <v>323</v>
      </c>
      <c r="B17" s="58" t="s">
        <v>652</v>
      </c>
      <c r="C17" s="426" t="s">
        <v>357</v>
      </c>
      <c r="D17" s="39"/>
      <c r="E17" s="36"/>
      <c r="F17" s="22">
        <f t="shared" si="0"/>
        <v>0</v>
      </c>
      <c r="G17" s="271">
        <f>'Basis of Estimate'!$G$8</f>
        <v>43617</v>
      </c>
      <c r="H17" s="271">
        <f>'Basis of Estimate'!$E$8</f>
        <v>43800</v>
      </c>
      <c r="I17" s="232">
        <f>VLOOKUP(G17,'Cost Indices'!$R$28:$S$1262,2)</f>
        <v>176.77636123196373</v>
      </c>
      <c r="J17" s="232">
        <f>VLOOKUP(H17,'Cost Indices'!$R$28:$S$1262,2)</f>
        <v>178.55150691465684</v>
      </c>
      <c r="K17" s="233">
        <f t="shared" si="1"/>
        <v>1.0041759375077211E-2</v>
      </c>
      <c r="L17" s="234">
        <f t="shared" si="2"/>
        <v>0</v>
      </c>
      <c r="M17" s="235">
        <f t="shared" si="3"/>
        <v>0</v>
      </c>
      <c r="N17" s="155">
        <v>0</v>
      </c>
      <c r="O17" s="156">
        <f t="shared" si="4"/>
        <v>0</v>
      </c>
      <c r="P17" s="154">
        <f t="shared" si="5"/>
        <v>0</v>
      </c>
      <c r="Q17" s="155">
        <v>0</v>
      </c>
      <c r="R17" s="157">
        <f t="shared" si="6"/>
        <v>0</v>
      </c>
      <c r="S17" s="154">
        <f t="shared" si="7"/>
        <v>0</v>
      </c>
      <c r="T17" s="152"/>
      <c r="U17" s="152"/>
    </row>
    <row r="18" spans="1:21" ht="12.75">
      <c r="A18" s="28" t="s">
        <v>324</v>
      </c>
      <c r="B18" s="58" t="s">
        <v>757</v>
      </c>
      <c r="C18" s="426" t="s">
        <v>357</v>
      </c>
      <c r="D18" s="39"/>
      <c r="E18" s="36"/>
      <c r="F18" s="22">
        <f t="shared" si="0"/>
        <v>0</v>
      </c>
      <c r="G18" s="271">
        <f>'Basis of Estimate'!$G$8</f>
        <v>43617</v>
      </c>
      <c r="H18" s="271">
        <f>'Basis of Estimate'!$E$8</f>
        <v>43800</v>
      </c>
      <c r="I18" s="232">
        <f>VLOOKUP(G18,'Cost Indices'!$R$28:$S$1262,2)</f>
        <v>176.77636123196373</v>
      </c>
      <c r="J18" s="232">
        <f>VLOOKUP(H18,'Cost Indices'!$R$28:$S$1262,2)</f>
        <v>178.55150691465684</v>
      </c>
      <c r="K18" s="233">
        <f t="shared" si="1"/>
        <v>1.0041759375077211E-2</v>
      </c>
      <c r="L18" s="234">
        <f t="shared" si="2"/>
        <v>0</v>
      </c>
      <c r="M18" s="235">
        <f t="shared" si="3"/>
        <v>0</v>
      </c>
      <c r="N18" s="155">
        <v>0</v>
      </c>
      <c r="O18" s="156">
        <f t="shared" si="4"/>
        <v>0</v>
      </c>
      <c r="P18" s="154">
        <f t="shared" si="5"/>
        <v>0</v>
      </c>
      <c r="Q18" s="155">
        <v>0</v>
      </c>
      <c r="R18" s="157">
        <f t="shared" si="6"/>
        <v>0</v>
      </c>
      <c r="S18" s="154">
        <f t="shared" si="7"/>
        <v>0</v>
      </c>
      <c r="T18" s="152"/>
      <c r="U18" s="152"/>
    </row>
    <row r="19" spans="1:21" ht="12.75">
      <c r="A19" s="15" t="s">
        <v>231</v>
      </c>
      <c r="B19" s="70" t="s">
        <v>653</v>
      </c>
      <c r="C19" s="428"/>
      <c r="D19" s="31"/>
      <c r="E19" s="32"/>
      <c r="F19" s="14"/>
      <c r="G19" s="272"/>
      <c r="H19" s="272"/>
      <c r="I19" s="14"/>
      <c r="J19" s="14"/>
      <c r="K19" s="14"/>
      <c r="L19" s="14"/>
      <c r="M19" s="14"/>
      <c r="N19" s="158"/>
      <c r="O19" s="158"/>
      <c r="P19" s="158"/>
      <c r="Q19" s="158"/>
      <c r="R19" s="159"/>
      <c r="S19" s="158"/>
      <c r="T19" s="158"/>
      <c r="U19" s="158"/>
    </row>
    <row r="20" spans="1:21" ht="12.75">
      <c r="A20" s="28" t="s">
        <v>246</v>
      </c>
      <c r="B20" s="58" t="s">
        <v>654</v>
      </c>
      <c r="C20" s="426" t="s">
        <v>290</v>
      </c>
      <c r="D20" s="39"/>
      <c r="E20" s="36"/>
      <c r="F20" s="22">
        <f t="shared" ref="F20:F28" si="8">+E20*D20</f>
        <v>0</v>
      </c>
      <c r="G20" s="271">
        <f>'Basis of Estimate'!$G$8</f>
        <v>43617</v>
      </c>
      <c r="H20" s="271">
        <f>'Basis of Estimate'!$E$8</f>
        <v>43800</v>
      </c>
      <c r="I20" s="232">
        <f>VLOOKUP(G20,'Cost Indices'!$R$28:$S$1262,2)</f>
        <v>176.77636123196373</v>
      </c>
      <c r="J20" s="232">
        <f>VLOOKUP(H20,'Cost Indices'!$R$28:$S$1262,2)</f>
        <v>178.55150691465684</v>
      </c>
      <c r="K20" s="233">
        <f t="shared" ref="K20:K28" si="9">(J20-I20)/I20</f>
        <v>1.0041759375077211E-2</v>
      </c>
      <c r="L20" s="234">
        <f t="shared" ref="L20:L28" si="10">E20*(1+K20)</f>
        <v>0</v>
      </c>
      <c r="M20" s="235">
        <f t="shared" ref="M20:M28" si="11">+L20*D20</f>
        <v>0</v>
      </c>
      <c r="N20" s="155">
        <v>0</v>
      </c>
      <c r="O20" s="156">
        <f t="shared" ref="O20:O28" si="12">M20*N20</f>
        <v>0</v>
      </c>
      <c r="P20" s="154">
        <f t="shared" ref="P20:P28" si="13">M20+O20</f>
        <v>0</v>
      </c>
      <c r="Q20" s="155">
        <v>0</v>
      </c>
      <c r="R20" s="157">
        <f t="shared" ref="R20:R28" si="14">P20*Q20</f>
        <v>0</v>
      </c>
      <c r="S20" s="154">
        <f t="shared" ref="S20:S28" si="15">P20+R20</f>
        <v>0</v>
      </c>
      <c r="T20" s="152"/>
      <c r="U20" s="152"/>
    </row>
    <row r="21" spans="1:21" ht="12.75">
      <c r="A21" s="28" t="s">
        <v>247</v>
      </c>
      <c r="B21" s="58" t="s">
        <v>655</v>
      </c>
      <c r="C21" s="426" t="s">
        <v>290</v>
      </c>
      <c r="D21" s="39"/>
      <c r="E21" s="36"/>
      <c r="F21" s="22">
        <f t="shared" si="8"/>
        <v>0</v>
      </c>
      <c r="G21" s="271">
        <f>'Basis of Estimate'!$G$8</f>
        <v>43617</v>
      </c>
      <c r="H21" s="271">
        <f>'Basis of Estimate'!$E$8</f>
        <v>43800</v>
      </c>
      <c r="I21" s="232">
        <f>VLOOKUP(G21,'Cost Indices'!$R$28:$S$1262,2)</f>
        <v>176.77636123196373</v>
      </c>
      <c r="J21" s="232">
        <f>VLOOKUP(H21,'Cost Indices'!$R$28:$S$1262,2)</f>
        <v>178.55150691465684</v>
      </c>
      <c r="K21" s="233">
        <f t="shared" si="9"/>
        <v>1.0041759375077211E-2</v>
      </c>
      <c r="L21" s="234">
        <f t="shared" si="10"/>
        <v>0</v>
      </c>
      <c r="M21" s="235">
        <f t="shared" si="11"/>
        <v>0</v>
      </c>
      <c r="N21" s="155">
        <v>0</v>
      </c>
      <c r="O21" s="156">
        <f t="shared" si="12"/>
        <v>0</v>
      </c>
      <c r="P21" s="154">
        <f t="shared" si="13"/>
        <v>0</v>
      </c>
      <c r="Q21" s="155">
        <v>0</v>
      </c>
      <c r="R21" s="157">
        <f t="shared" si="14"/>
        <v>0</v>
      </c>
      <c r="S21" s="154">
        <f t="shared" si="15"/>
        <v>0</v>
      </c>
      <c r="T21" s="152"/>
      <c r="U21" s="152"/>
    </row>
    <row r="22" spans="1:21" ht="12.75">
      <c r="A22" s="28" t="s">
        <v>248</v>
      </c>
      <c r="B22" s="58" t="s">
        <v>656</v>
      </c>
      <c r="C22" s="426" t="s">
        <v>290</v>
      </c>
      <c r="D22" s="39"/>
      <c r="E22" s="36"/>
      <c r="F22" s="22">
        <f t="shared" si="8"/>
        <v>0</v>
      </c>
      <c r="G22" s="271">
        <f>'Basis of Estimate'!$G$8</f>
        <v>43617</v>
      </c>
      <c r="H22" s="271">
        <f>'Basis of Estimate'!$E$8</f>
        <v>43800</v>
      </c>
      <c r="I22" s="232">
        <f>VLOOKUP(G22,'Cost Indices'!$R$28:$S$1262,2)</f>
        <v>176.77636123196373</v>
      </c>
      <c r="J22" s="232">
        <f>VLOOKUP(H22,'Cost Indices'!$R$28:$S$1262,2)</f>
        <v>178.55150691465684</v>
      </c>
      <c r="K22" s="233">
        <f t="shared" si="9"/>
        <v>1.0041759375077211E-2</v>
      </c>
      <c r="L22" s="234">
        <f t="shared" si="10"/>
        <v>0</v>
      </c>
      <c r="M22" s="235">
        <f t="shared" si="11"/>
        <v>0</v>
      </c>
      <c r="N22" s="155">
        <v>0</v>
      </c>
      <c r="O22" s="156">
        <f t="shared" si="12"/>
        <v>0</v>
      </c>
      <c r="P22" s="154">
        <f t="shared" si="13"/>
        <v>0</v>
      </c>
      <c r="Q22" s="155">
        <v>0</v>
      </c>
      <c r="R22" s="157">
        <f t="shared" si="14"/>
        <v>0</v>
      </c>
      <c r="S22" s="154">
        <f t="shared" si="15"/>
        <v>0</v>
      </c>
      <c r="T22" s="152"/>
      <c r="U22" s="152"/>
    </row>
    <row r="23" spans="1:21" ht="12.75">
      <c r="A23" s="28" t="s">
        <v>249</v>
      </c>
      <c r="B23" s="58" t="s">
        <v>758</v>
      </c>
      <c r="C23" s="426" t="s">
        <v>290</v>
      </c>
      <c r="D23" s="39"/>
      <c r="E23" s="36"/>
      <c r="F23" s="22">
        <f t="shared" si="8"/>
        <v>0</v>
      </c>
      <c r="G23" s="271">
        <f>'Basis of Estimate'!$G$8</f>
        <v>43617</v>
      </c>
      <c r="H23" s="271">
        <f>'Basis of Estimate'!$E$8</f>
        <v>43800</v>
      </c>
      <c r="I23" s="232">
        <f>VLOOKUP(G23,'Cost Indices'!$R$28:$S$1262,2)</f>
        <v>176.77636123196373</v>
      </c>
      <c r="J23" s="232">
        <f>VLOOKUP(H23,'Cost Indices'!$R$28:$S$1262,2)</f>
        <v>178.55150691465684</v>
      </c>
      <c r="K23" s="233">
        <f t="shared" si="9"/>
        <v>1.0041759375077211E-2</v>
      </c>
      <c r="L23" s="234">
        <f t="shared" si="10"/>
        <v>0</v>
      </c>
      <c r="M23" s="235">
        <f t="shared" si="11"/>
        <v>0</v>
      </c>
      <c r="N23" s="155">
        <v>0</v>
      </c>
      <c r="O23" s="156">
        <f t="shared" si="12"/>
        <v>0</v>
      </c>
      <c r="P23" s="154">
        <f t="shared" si="13"/>
        <v>0</v>
      </c>
      <c r="Q23" s="155">
        <v>0</v>
      </c>
      <c r="R23" s="157">
        <f t="shared" si="14"/>
        <v>0</v>
      </c>
      <c r="S23" s="154">
        <f t="shared" si="15"/>
        <v>0</v>
      </c>
      <c r="T23" s="152"/>
      <c r="U23" s="152"/>
    </row>
    <row r="24" spans="1:21" ht="12.75">
      <c r="A24" s="28" t="s">
        <v>250</v>
      </c>
      <c r="B24" s="58" t="s">
        <v>657</v>
      </c>
      <c r="C24" s="426" t="s">
        <v>290</v>
      </c>
      <c r="D24" s="39"/>
      <c r="E24" s="36"/>
      <c r="F24" s="22">
        <f t="shared" si="8"/>
        <v>0</v>
      </c>
      <c r="G24" s="271">
        <f>'Basis of Estimate'!$G$8</f>
        <v>43617</v>
      </c>
      <c r="H24" s="271">
        <f>'Basis of Estimate'!$E$8</f>
        <v>43800</v>
      </c>
      <c r="I24" s="232">
        <f>VLOOKUP(G24,'Cost Indices'!$R$28:$S$1262,2)</f>
        <v>176.77636123196373</v>
      </c>
      <c r="J24" s="232">
        <f>VLOOKUP(H24,'Cost Indices'!$R$28:$S$1262,2)</f>
        <v>178.55150691465684</v>
      </c>
      <c r="K24" s="233">
        <f t="shared" si="9"/>
        <v>1.0041759375077211E-2</v>
      </c>
      <c r="L24" s="234">
        <f t="shared" si="10"/>
        <v>0</v>
      </c>
      <c r="M24" s="235">
        <f t="shared" si="11"/>
        <v>0</v>
      </c>
      <c r="N24" s="155">
        <v>0</v>
      </c>
      <c r="O24" s="156">
        <f t="shared" si="12"/>
        <v>0</v>
      </c>
      <c r="P24" s="154">
        <f t="shared" si="13"/>
        <v>0</v>
      </c>
      <c r="Q24" s="155">
        <v>0</v>
      </c>
      <c r="R24" s="157">
        <f t="shared" si="14"/>
        <v>0</v>
      </c>
      <c r="S24" s="154">
        <f t="shared" si="15"/>
        <v>0</v>
      </c>
      <c r="T24" s="152"/>
      <c r="U24" s="152"/>
    </row>
    <row r="25" spans="1:21" ht="12.75">
      <c r="A25" s="28" t="s">
        <v>251</v>
      </c>
      <c r="B25" s="58" t="s">
        <v>228</v>
      </c>
      <c r="C25" s="426" t="s">
        <v>290</v>
      </c>
      <c r="D25" s="39"/>
      <c r="E25" s="36"/>
      <c r="F25" s="22">
        <f t="shared" si="8"/>
        <v>0</v>
      </c>
      <c r="G25" s="271">
        <f>'Basis of Estimate'!$G$8</f>
        <v>43617</v>
      </c>
      <c r="H25" s="271">
        <f>'Basis of Estimate'!$E$8</f>
        <v>43800</v>
      </c>
      <c r="I25" s="232">
        <f>VLOOKUP(G25,'Cost Indices'!$R$28:$S$1262,2)</f>
        <v>176.77636123196373</v>
      </c>
      <c r="J25" s="232">
        <f>VLOOKUP(H25,'Cost Indices'!$R$28:$S$1262,2)</f>
        <v>178.55150691465684</v>
      </c>
      <c r="K25" s="233">
        <f t="shared" si="9"/>
        <v>1.0041759375077211E-2</v>
      </c>
      <c r="L25" s="234">
        <f t="shared" si="10"/>
        <v>0</v>
      </c>
      <c r="M25" s="235">
        <f t="shared" si="11"/>
        <v>0</v>
      </c>
      <c r="N25" s="155">
        <v>0</v>
      </c>
      <c r="O25" s="156">
        <f t="shared" si="12"/>
        <v>0</v>
      </c>
      <c r="P25" s="154">
        <f t="shared" si="13"/>
        <v>0</v>
      </c>
      <c r="Q25" s="155">
        <v>0</v>
      </c>
      <c r="R25" s="157">
        <f t="shared" si="14"/>
        <v>0</v>
      </c>
      <c r="S25" s="154">
        <f t="shared" si="15"/>
        <v>0</v>
      </c>
      <c r="T25" s="152"/>
      <c r="U25" s="152"/>
    </row>
    <row r="26" spans="1:21" ht="12.75">
      <c r="A26" s="28" t="s">
        <v>252</v>
      </c>
      <c r="B26" s="58" t="s">
        <v>759</v>
      </c>
      <c r="C26" s="426" t="s">
        <v>290</v>
      </c>
      <c r="D26" s="39"/>
      <c r="E26" s="36"/>
      <c r="F26" s="22">
        <f t="shared" si="8"/>
        <v>0</v>
      </c>
      <c r="G26" s="271">
        <f>'Basis of Estimate'!$G$8</f>
        <v>43617</v>
      </c>
      <c r="H26" s="271">
        <f>'Basis of Estimate'!$E$8</f>
        <v>43800</v>
      </c>
      <c r="I26" s="232">
        <f>VLOOKUP(G26,'Cost Indices'!$R$28:$S$1262,2)</f>
        <v>176.77636123196373</v>
      </c>
      <c r="J26" s="232">
        <f>VLOOKUP(H26,'Cost Indices'!$R$28:$S$1262,2)</f>
        <v>178.55150691465684</v>
      </c>
      <c r="K26" s="233">
        <f t="shared" si="9"/>
        <v>1.0041759375077211E-2</v>
      </c>
      <c r="L26" s="234">
        <f t="shared" si="10"/>
        <v>0</v>
      </c>
      <c r="M26" s="235">
        <f t="shared" si="11"/>
        <v>0</v>
      </c>
      <c r="N26" s="155">
        <v>0</v>
      </c>
      <c r="O26" s="156">
        <f t="shared" si="12"/>
        <v>0</v>
      </c>
      <c r="P26" s="154">
        <f t="shared" si="13"/>
        <v>0</v>
      </c>
      <c r="Q26" s="155">
        <v>0</v>
      </c>
      <c r="R26" s="157">
        <f t="shared" si="14"/>
        <v>0</v>
      </c>
      <c r="S26" s="154">
        <f t="shared" si="15"/>
        <v>0</v>
      </c>
      <c r="T26" s="152"/>
      <c r="U26" s="152"/>
    </row>
    <row r="27" spans="1:21" ht="12.75">
      <c r="A27" s="28" t="s">
        <v>253</v>
      </c>
      <c r="B27" s="58" t="s">
        <v>658</v>
      </c>
      <c r="C27" s="426" t="s">
        <v>290</v>
      </c>
      <c r="D27" s="39"/>
      <c r="E27" s="36"/>
      <c r="F27" s="22">
        <f t="shared" si="8"/>
        <v>0</v>
      </c>
      <c r="G27" s="271">
        <f>'Basis of Estimate'!$G$8</f>
        <v>43617</v>
      </c>
      <c r="H27" s="271">
        <f>'Basis of Estimate'!$E$8</f>
        <v>43800</v>
      </c>
      <c r="I27" s="232">
        <f>VLOOKUP(G27,'Cost Indices'!$R$28:$S$1262,2)</f>
        <v>176.77636123196373</v>
      </c>
      <c r="J27" s="232">
        <f>VLOOKUP(H27,'Cost Indices'!$R$28:$S$1262,2)</f>
        <v>178.55150691465684</v>
      </c>
      <c r="K27" s="233">
        <f t="shared" si="9"/>
        <v>1.0041759375077211E-2</v>
      </c>
      <c r="L27" s="234">
        <f t="shared" si="10"/>
        <v>0</v>
      </c>
      <c r="M27" s="235">
        <f t="shared" si="11"/>
        <v>0</v>
      </c>
      <c r="N27" s="155">
        <v>0</v>
      </c>
      <c r="O27" s="156">
        <f t="shared" si="12"/>
        <v>0</v>
      </c>
      <c r="P27" s="154">
        <f t="shared" si="13"/>
        <v>0</v>
      </c>
      <c r="Q27" s="155">
        <v>0</v>
      </c>
      <c r="R27" s="157">
        <f t="shared" si="14"/>
        <v>0</v>
      </c>
      <c r="S27" s="154">
        <f t="shared" si="15"/>
        <v>0</v>
      </c>
      <c r="T27" s="152"/>
      <c r="U27" s="152"/>
    </row>
    <row r="28" spans="1:21" ht="12.75">
      <c r="A28" s="28" t="s">
        <v>254</v>
      </c>
      <c r="B28" s="58" t="s">
        <v>227</v>
      </c>
      <c r="C28" s="426" t="s">
        <v>290</v>
      </c>
      <c r="D28" s="39"/>
      <c r="E28" s="36"/>
      <c r="F28" s="22">
        <f t="shared" si="8"/>
        <v>0</v>
      </c>
      <c r="G28" s="271">
        <f>'Basis of Estimate'!$G$8</f>
        <v>43617</v>
      </c>
      <c r="H28" s="271">
        <f>'Basis of Estimate'!$E$8</f>
        <v>43800</v>
      </c>
      <c r="I28" s="232">
        <f>VLOOKUP(G28,'Cost Indices'!$R$28:$S$1262,2)</f>
        <v>176.77636123196373</v>
      </c>
      <c r="J28" s="232">
        <f>VLOOKUP(H28,'Cost Indices'!$R$28:$S$1262,2)</f>
        <v>178.55150691465684</v>
      </c>
      <c r="K28" s="233">
        <f t="shared" si="9"/>
        <v>1.0041759375077211E-2</v>
      </c>
      <c r="L28" s="234">
        <f t="shared" si="10"/>
        <v>0</v>
      </c>
      <c r="M28" s="235">
        <f t="shared" si="11"/>
        <v>0</v>
      </c>
      <c r="N28" s="155">
        <v>0</v>
      </c>
      <c r="O28" s="156">
        <f t="shared" si="12"/>
        <v>0</v>
      </c>
      <c r="P28" s="154">
        <f t="shared" si="13"/>
        <v>0</v>
      </c>
      <c r="Q28" s="155">
        <v>0</v>
      </c>
      <c r="R28" s="157">
        <f t="shared" si="14"/>
        <v>0</v>
      </c>
      <c r="S28" s="154">
        <f t="shared" si="15"/>
        <v>0</v>
      </c>
      <c r="T28" s="152"/>
      <c r="U28" s="152"/>
    </row>
    <row r="29" spans="1:21" ht="12.75">
      <c r="A29" s="15" t="s">
        <v>232</v>
      </c>
      <c r="B29" s="145" t="s">
        <v>659</v>
      </c>
      <c r="C29" s="428"/>
      <c r="D29" s="31"/>
      <c r="E29" s="32"/>
      <c r="F29" s="14"/>
      <c r="G29" s="272"/>
      <c r="H29" s="272"/>
      <c r="I29" s="14"/>
      <c r="J29" s="14"/>
      <c r="K29" s="14"/>
      <c r="L29" s="14"/>
      <c r="M29" s="14"/>
      <c r="N29" s="158"/>
      <c r="O29" s="158"/>
      <c r="P29" s="158"/>
      <c r="Q29" s="158"/>
      <c r="R29" s="159"/>
      <c r="S29" s="158"/>
      <c r="T29" s="158"/>
      <c r="U29" s="158"/>
    </row>
    <row r="30" spans="1:21" ht="12.75">
      <c r="A30" s="28" t="s">
        <v>255</v>
      </c>
      <c r="B30" s="33" t="s">
        <v>283</v>
      </c>
      <c r="C30" s="426" t="s">
        <v>357</v>
      </c>
      <c r="D30" s="39"/>
      <c r="E30" s="36"/>
      <c r="F30" s="22">
        <f t="shared" ref="F30:F46" si="16">+E30*D30</f>
        <v>0</v>
      </c>
      <c r="G30" s="271">
        <f>'Basis of Estimate'!$G$8</f>
        <v>43617</v>
      </c>
      <c r="H30" s="271">
        <f>'Basis of Estimate'!$E$8</f>
        <v>43800</v>
      </c>
      <c r="I30" s="232">
        <f>VLOOKUP(G30,'Cost Indices'!$R$28:$S$1262,2)</f>
        <v>176.77636123196373</v>
      </c>
      <c r="J30" s="232">
        <f>VLOOKUP(H30,'Cost Indices'!$R$28:$S$1262,2)</f>
        <v>178.55150691465684</v>
      </c>
      <c r="K30" s="233">
        <f t="shared" ref="K30:K46" si="17">(J30-I30)/I30</f>
        <v>1.0041759375077211E-2</v>
      </c>
      <c r="L30" s="234">
        <f t="shared" ref="L30:L46" si="18">E30*(1+K30)</f>
        <v>0</v>
      </c>
      <c r="M30" s="235">
        <f t="shared" ref="M30:M46" si="19">+L30*D30</f>
        <v>0</v>
      </c>
      <c r="N30" s="155">
        <v>0</v>
      </c>
      <c r="O30" s="156">
        <f t="shared" ref="O30:O46" si="20">M30*N30</f>
        <v>0</v>
      </c>
      <c r="P30" s="154">
        <f t="shared" ref="P30:P46" si="21">M30+O30</f>
        <v>0</v>
      </c>
      <c r="Q30" s="155">
        <v>0</v>
      </c>
      <c r="R30" s="157">
        <f t="shared" ref="R30:R46" si="22">P30*Q30</f>
        <v>0</v>
      </c>
      <c r="S30" s="154">
        <f t="shared" ref="S30:S46" si="23">P30+R30</f>
        <v>0</v>
      </c>
      <c r="T30" s="152"/>
      <c r="U30" s="152"/>
    </row>
    <row r="31" spans="1:21" ht="51">
      <c r="A31" s="28" t="s">
        <v>256</v>
      </c>
      <c r="B31" s="33" t="s">
        <v>874</v>
      </c>
      <c r="C31" s="426" t="s">
        <v>357</v>
      </c>
      <c r="D31" s="39"/>
      <c r="E31" s="36"/>
      <c r="F31" s="22">
        <f t="shared" si="16"/>
        <v>0</v>
      </c>
      <c r="G31" s="271">
        <f>'Basis of Estimate'!$G$8</f>
        <v>43617</v>
      </c>
      <c r="H31" s="271">
        <f>'Basis of Estimate'!$E$8</f>
        <v>43800</v>
      </c>
      <c r="I31" s="232">
        <f>VLOOKUP(G31,'Cost Indices'!$R$28:$S$1262,2)</f>
        <v>176.77636123196373</v>
      </c>
      <c r="J31" s="232">
        <f>VLOOKUP(H31,'Cost Indices'!$R$28:$S$1262,2)</f>
        <v>178.55150691465684</v>
      </c>
      <c r="K31" s="233">
        <f t="shared" si="17"/>
        <v>1.0041759375077211E-2</v>
      </c>
      <c r="L31" s="234">
        <f t="shared" si="18"/>
        <v>0</v>
      </c>
      <c r="M31" s="235">
        <f t="shared" si="19"/>
        <v>0</v>
      </c>
      <c r="N31" s="155">
        <v>0</v>
      </c>
      <c r="O31" s="156">
        <f t="shared" si="20"/>
        <v>0</v>
      </c>
      <c r="P31" s="154">
        <f t="shared" si="21"/>
        <v>0</v>
      </c>
      <c r="Q31" s="155">
        <v>0</v>
      </c>
      <c r="R31" s="157">
        <f t="shared" si="22"/>
        <v>0</v>
      </c>
      <c r="S31" s="154">
        <f t="shared" si="23"/>
        <v>0</v>
      </c>
      <c r="T31" s="152"/>
      <c r="U31" s="152"/>
    </row>
    <row r="32" spans="1:21" ht="12.75">
      <c r="A32" s="28" t="s">
        <v>257</v>
      </c>
      <c r="B32" s="33" t="s">
        <v>660</v>
      </c>
      <c r="C32" s="426" t="s">
        <v>357</v>
      </c>
      <c r="D32" s="39"/>
      <c r="E32" s="36"/>
      <c r="F32" s="22">
        <f t="shared" si="16"/>
        <v>0</v>
      </c>
      <c r="G32" s="271">
        <f>'Basis of Estimate'!$G$8</f>
        <v>43617</v>
      </c>
      <c r="H32" s="271">
        <f>'Basis of Estimate'!$E$8</f>
        <v>43800</v>
      </c>
      <c r="I32" s="232">
        <f>VLOOKUP(G32,'Cost Indices'!$R$28:$S$1262,2)</f>
        <v>176.77636123196373</v>
      </c>
      <c r="J32" s="232">
        <f>VLOOKUP(H32,'Cost Indices'!$R$28:$S$1262,2)</f>
        <v>178.55150691465684</v>
      </c>
      <c r="K32" s="233">
        <f t="shared" si="17"/>
        <v>1.0041759375077211E-2</v>
      </c>
      <c r="L32" s="234">
        <f t="shared" si="18"/>
        <v>0</v>
      </c>
      <c r="M32" s="235">
        <f t="shared" si="19"/>
        <v>0</v>
      </c>
      <c r="N32" s="155">
        <v>0</v>
      </c>
      <c r="O32" s="156">
        <f t="shared" si="20"/>
        <v>0</v>
      </c>
      <c r="P32" s="154">
        <f t="shared" si="21"/>
        <v>0</v>
      </c>
      <c r="Q32" s="155">
        <v>0</v>
      </c>
      <c r="R32" s="157">
        <f t="shared" si="22"/>
        <v>0</v>
      </c>
      <c r="S32" s="154">
        <f t="shared" si="23"/>
        <v>0</v>
      </c>
      <c r="T32" s="152"/>
      <c r="U32" s="152"/>
    </row>
    <row r="33" spans="1:21" ht="12.75">
      <c r="A33" s="28" t="s">
        <v>258</v>
      </c>
      <c r="B33" s="33" t="s">
        <v>661</v>
      </c>
      <c r="C33" s="426" t="s">
        <v>290</v>
      </c>
      <c r="D33" s="39"/>
      <c r="E33" s="36"/>
      <c r="F33" s="22">
        <f t="shared" si="16"/>
        <v>0</v>
      </c>
      <c r="G33" s="271">
        <f>'Basis of Estimate'!$G$8</f>
        <v>43617</v>
      </c>
      <c r="H33" s="271">
        <f>'Basis of Estimate'!$E$8</f>
        <v>43800</v>
      </c>
      <c r="I33" s="232">
        <f>VLOOKUP(G33,'Cost Indices'!$R$28:$S$1262,2)</f>
        <v>176.77636123196373</v>
      </c>
      <c r="J33" s="232">
        <f>VLOOKUP(H33,'Cost Indices'!$R$28:$S$1262,2)</f>
        <v>178.55150691465684</v>
      </c>
      <c r="K33" s="233">
        <f t="shared" si="17"/>
        <v>1.0041759375077211E-2</v>
      </c>
      <c r="L33" s="234">
        <f t="shared" si="18"/>
        <v>0</v>
      </c>
      <c r="M33" s="235">
        <f t="shared" si="19"/>
        <v>0</v>
      </c>
      <c r="N33" s="155">
        <v>0</v>
      </c>
      <c r="O33" s="156">
        <f t="shared" si="20"/>
        <v>0</v>
      </c>
      <c r="P33" s="154">
        <f t="shared" si="21"/>
        <v>0</v>
      </c>
      <c r="Q33" s="155">
        <v>0</v>
      </c>
      <c r="R33" s="157">
        <f t="shared" si="22"/>
        <v>0</v>
      </c>
      <c r="S33" s="154">
        <f t="shared" si="23"/>
        <v>0</v>
      </c>
      <c r="T33" s="152"/>
      <c r="U33" s="152"/>
    </row>
    <row r="34" spans="1:21" ht="12.75">
      <c r="A34" s="28" t="s">
        <v>259</v>
      </c>
      <c r="B34" s="33" t="s">
        <v>662</v>
      </c>
      <c r="C34" s="426" t="s">
        <v>290</v>
      </c>
      <c r="D34" s="39"/>
      <c r="E34" s="36"/>
      <c r="F34" s="22">
        <f t="shared" si="16"/>
        <v>0</v>
      </c>
      <c r="G34" s="271">
        <f>'Basis of Estimate'!$G$8</f>
        <v>43617</v>
      </c>
      <c r="H34" s="271">
        <f>'Basis of Estimate'!$E$8</f>
        <v>43800</v>
      </c>
      <c r="I34" s="232">
        <f>VLOOKUP(G34,'Cost Indices'!$R$28:$S$1262,2)</f>
        <v>176.77636123196373</v>
      </c>
      <c r="J34" s="232">
        <f>VLOOKUP(H34,'Cost Indices'!$R$28:$S$1262,2)</f>
        <v>178.55150691465684</v>
      </c>
      <c r="K34" s="233">
        <f t="shared" si="17"/>
        <v>1.0041759375077211E-2</v>
      </c>
      <c r="L34" s="234">
        <f t="shared" si="18"/>
        <v>0</v>
      </c>
      <c r="M34" s="235">
        <f t="shared" si="19"/>
        <v>0</v>
      </c>
      <c r="N34" s="155">
        <v>0</v>
      </c>
      <c r="O34" s="156">
        <f t="shared" si="20"/>
        <v>0</v>
      </c>
      <c r="P34" s="154">
        <f t="shared" si="21"/>
        <v>0</v>
      </c>
      <c r="Q34" s="155">
        <v>0</v>
      </c>
      <c r="R34" s="157">
        <f t="shared" si="22"/>
        <v>0</v>
      </c>
      <c r="S34" s="154">
        <f t="shared" si="23"/>
        <v>0</v>
      </c>
      <c r="T34" s="152"/>
      <c r="U34" s="152"/>
    </row>
    <row r="35" spans="1:21" ht="12.75">
      <c r="A35" s="28" t="s">
        <v>260</v>
      </c>
      <c r="B35" s="33" t="s">
        <v>229</v>
      </c>
      <c r="C35" s="426" t="s">
        <v>290</v>
      </c>
      <c r="D35" s="39"/>
      <c r="E35" s="36"/>
      <c r="F35" s="22">
        <f t="shared" si="16"/>
        <v>0</v>
      </c>
      <c r="G35" s="271">
        <f>'Basis of Estimate'!$G$8</f>
        <v>43617</v>
      </c>
      <c r="H35" s="271">
        <f>'Basis of Estimate'!$E$8</f>
        <v>43800</v>
      </c>
      <c r="I35" s="232">
        <f>VLOOKUP(G35,'Cost Indices'!$R$28:$S$1262,2)</f>
        <v>176.77636123196373</v>
      </c>
      <c r="J35" s="232">
        <f>VLOOKUP(H35,'Cost Indices'!$R$28:$S$1262,2)</f>
        <v>178.55150691465684</v>
      </c>
      <c r="K35" s="233">
        <f t="shared" si="17"/>
        <v>1.0041759375077211E-2</v>
      </c>
      <c r="L35" s="234">
        <f t="shared" si="18"/>
        <v>0</v>
      </c>
      <c r="M35" s="235">
        <f t="shared" si="19"/>
        <v>0</v>
      </c>
      <c r="N35" s="155">
        <v>0</v>
      </c>
      <c r="O35" s="156">
        <f t="shared" si="20"/>
        <v>0</v>
      </c>
      <c r="P35" s="154">
        <f t="shared" si="21"/>
        <v>0</v>
      </c>
      <c r="Q35" s="155">
        <v>0</v>
      </c>
      <c r="R35" s="157">
        <f t="shared" si="22"/>
        <v>0</v>
      </c>
      <c r="S35" s="154">
        <f t="shared" si="23"/>
        <v>0</v>
      </c>
      <c r="T35" s="152"/>
      <c r="U35" s="152"/>
    </row>
    <row r="36" spans="1:21" ht="12.75">
      <c r="A36" s="28" t="s">
        <v>261</v>
      </c>
      <c r="B36" s="33" t="s">
        <v>663</v>
      </c>
      <c r="C36" s="426" t="s">
        <v>290</v>
      </c>
      <c r="D36" s="39"/>
      <c r="E36" s="36"/>
      <c r="F36" s="22">
        <f t="shared" si="16"/>
        <v>0</v>
      </c>
      <c r="G36" s="271">
        <f>'Basis of Estimate'!$G$8</f>
        <v>43617</v>
      </c>
      <c r="H36" s="271">
        <f>'Basis of Estimate'!$E$8</f>
        <v>43800</v>
      </c>
      <c r="I36" s="232">
        <f>VLOOKUP(G36,'Cost Indices'!$R$28:$S$1262,2)</f>
        <v>176.77636123196373</v>
      </c>
      <c r="J36" s="232">
        <f>VLOOKUP(H36,'Cost Indices'!$R$28:$S$1262,2)</f>
        <v>178.55150691465684</v>
      </c>
      <c r="K36" s="233">
        <f t="shared" si="17"/>
        <v>1.0041759375077211E-2</v>
      </c>
      <c r="L36" s="234">
        <f t="shared" si="18"/>
        <v>0</v>
      </c>
      <c r="M36" s="235">
        <f t="shared" si="19"/>
        <v>0</v>
      </c>
      <c r="N36" s="155">
        <v>0</v>
      </c>
      <c r="O36" s="156">
        <f t="shared" si="20"/>
        <v>0</v>
      </c>
      <c r="P36" s="154">
        <f t="shared" si="21"/>
        <v>0</v>
      </c>
      <c r="Q36" s="155">
        <v>0</v>
      </c>
      <c r="R36" s="157">
        <f t="shared" si="22"/>
        <v>0</v>
      </c>
      <c r="S36" s="154">
        <f t="shared" si="23"/>
        <v>0</v>
      </c>
      <c r="T36" s="152"/>
      <c r="U36" s="152"/>
    </row>
    <row r="37" spans="1:21" ht="12.75">
      <c r="A37" s="28" t="s">
        <v>262</v>
      </c>
      <c r="B37" s="33" t="s">
        <v>664</v>
      </c>
      <c r="C37" s="426" t="s">
        <v>357</v>
      </c>
      <c r="D37" s="39"/>
      <c r="E37" s="36"/>
      <c r="F37" s="22">
        <f t="shared" si="16"/>
        <v>0</v>
      </c>
      <c r="G37" s="271">
        <f>'Basis of Estimate'!$G$8</f>
        <v>43617</v>
      </c>
      <c r="H37" s="271">
        <f>'Basis of Estimate'!$E$8</f>
        <v>43800</v>
      </c>
      <c r="I37" s="232">
        <f>VLOOKUP(G37,'Cost Indices'!$R$28:$S$1262,2)</f>
        <v>176.77636123196373</v>
      </c>
      <c r="J37" s="232">
        <f>VLOOKUP(H37,'Cost Indices'!$R$28:$S$1262,2)</f>
        <v>178.55150691465684</v>
      </c>
      <c r="K37" s="233">
        <f t="shared" si="17"/>
        <v>1.0041759375077211E-2</v>
      </c>
      <c r="L37" s="234">
        <f t="shared" si="18"/>
        <v>0</v>
      </c>
      <c r="M37" s="235">
        <f t="shared" si="19"/>
        <v>0</v>
      </c>
      <c r="N37" s="155">
        <v>0</v>
      </c>
      <c r="O37" s="156">
        <f t="shared" si="20"/>
        <v>0</v>
      </c>
      <c r="P37" s="154">
        <f t="shared" si="21"/>
        <v>0</v>
      </c>
      <c r="Q37" s="155">
        <v>0</v>
      </c>
      <c r="R37" s="157">
        <f t="shared" si="22"/>
        <v>0</v>
      </c>
      <c r="S37" s="154">
        <f t="shared" si="23"/>
        <v>0</v>
      </c>
      <c r="T37" s="152"/>
      <c r="U37" s="152"/>
    </row>
    <row r="38" spans="1:21" ht="12.75">
      <c r="A38" s="28" t="s">
        <v>263</v>
      </c>
      <c r="B38" s="33" t="s">
        <v>760</v>
      </c>
      <c r="C38" s="426" t="s">
        <v>357</v>
      </c>
      <c r="D38" s="39"/>
      <c r="E38" s="36"/>
      <c r="F38" s="22">
        <f t="shared" si="16"/>
        <v>0</v>
      </c>
      <c r="G38" s="271">
        <f>'Basis of Estimate'!$G$8</f>
        <v>43617</v>
      </c>
      <c r="H38" s="271">
        <f>'Basis of Estimate'!$E$8</f>
        <v>43800</v>
      </c>
      <c r="I38" s="232">
        <f>VLOOKUP(G38,'Cost Indices'!$R$28:$S$1262,2)</f>
        <v>176.77636123196373</v>
      </c>
      <c r="J38" s="232">
        <f>VLOOKUP(H38,'Cost Indices'!$R$28:$S$1262,2)</f>
        <v>178.55150691465684</v>
      </c>
      <c r="K38" s="233">
        <f t="shared" si="17"/>
        <v>1.0041759375077211E-2</v>
      </c>
      <c r="L38" s="234">
        <f t="shared" si="18"/>
        <v>0</v>
      </c>
      <c r="M38" s="235">
        <f t="shared" si="19"/>
        <v>0</v>
      </c>
      <c r="N38" s="155">
        <v>0</v>
      </c>
      <c r="O38" s="156">
        <f t="shared" si="20"/>
        <v>0</v>
      </c>
      <c r="P38" s="154">
        <f t="shared" si="21"/>
        <v>0</v>
      </c>
      <c r="Q38" s="155">
        <v>0</v>
      </c>
      <c r="R38" s="157">
        <f t="shared" si="22"/>
        <v>0</v>
      </c>
      <c r="S38" s="154">
        <f t="shared" si="23"/>
        <v>0</v>
      </c>
      <c r="T38" s="152"/>
      <c r="U38" s="152"/>
    </row>
    <row r="39" spans="1:21" ht="12.75">
      <c r="A39" s="28" t="s">
        <v>264</v>
      </c>
      <c r="B39" s="33" t="s">
        <v>665</v>
      </c>
      <c r="C39" s="426" t="s">
        <v>357</v>
      </c>
      <c r="D39" s="39"/>
      <c r="E39" s="36"/>
      <c r="F39" s="22">
        <f t="shared" si="16"/>
        <v>0</v>
      </c>
      <c r="G39" s="271">
        <f>'Basis of Estimate'!$G$8</f>
        <v>43617</v>
      </c>
      <c r="H39" s="271">
        <f>'Basis of Estimate'!$E$8</f>
        <v>43800</v>
      </c>
      <c r="I39" s="232">
        <f>VLOOKUP(G39,'Cost Indices'!$R$28:$S$1262,2)</f>
        <v>176.77636123196373</v>
      </c>
      <c r="J39" s="232">
        <f>VLOOKUP(H39,'Cost Indices'!$R$28:$S$1262,2)</f>
        <v>178.55150691465684</v>
      </c>
      <c r="K39" s="233">
        <f t="shared" si="17"/>
        <v>1.0041759375077211E-2</v>
      </c>
      <c r="L39" s="234">
        <f t="shared" si="18"/>
        <v>0</v>
      </c>
      <c r="M39" s="235">
        <f t="shared" si="19"/>
        <v>0</v>
      </c>
      <c r="N39" s="155">
        <v>0</v>
      </c>
      <c r="O39" s="156">
        <f t="shared" si="20"/>
        <v>0</v>
      </c>
      <c r="P39" s="154">
        <f t="shared" si="21"/>
        <v>0</v>
      </c>
      <c r="Q39" s="155">
        <v>0</v>
      </c>
      <c r="R39" s="157">
        <f t="shared" si="22"/>
        <v>0</v>
      </c>
      <c r="S39" s="154">
        <f t="shared" si="23"/>
        <v>0</v>
      </c>
      <c r="T39" s="152"/>
      <c r="U39" s="152"/>
    </row>
    <row r="40" spans="1:21" ht="12.75">
      <c r="A40" s="28" t="s">
        <v>265</v>
      </c>
      <c r="B40" s="33" t="s">
        <v>666</v>
      </c>
      <c r="C40" s="426" t="s">
        <v>357</v>
      </c>
      <c r="D40" s="39"/>
      <c r="E40" s="36"/>
      <c r="F40" s="22">
        <f t="shared" si="16"/>
        <v>0</v>
      </c>
      <c r="G40" s="271">
        <f>'Basis of Estimate'!$G$8</f>
        <v>43617</v>
      </c>
      <c r="H40" s="271">
        <f>'Basis of Estimate'!$E$8</f>
        <v>43800</v>
      </c>
      <c r="I40" s="232">
        <f>VLOOKUP(G40,'Cost Indices'!$R$28:$S$1262,2)</f>
        <v>176.77636123196373</v>
      </c>
      <c r="J40" s="232">
        <f>VLOOKUP(H40,'Cost Indices'!$R$28:$S$1262,2)</f>
        <v>178.55150691465684</v>
      </c>
      <c r="K40" s="233">
        <f t="shared" si="17"/>
        <v>1.0041759375077211E-2</v>
      </c>
      <c r="L40" s="234">
        <f t="shared" si="18"/>
        <v>0</v>
      </c>
      <c r="M40" s="235">
        <f t="shared" si="19"/>
        <v>0</v>
      </c>
      <c r="N40" s="155">
        <v>0</v>
      </c>
      <c r="O40" s="156">
        <f t="shared" si="20"/>
        <v>0</v>
      </c>
      <c r="P40" s="154">
        <f t="shared" si="21"/>
        <v>0</v>
      </c>
      <c r="Q40" s="155">
        <v>0</v>
      </c>
      <c r="R40" s="157">
        <f t="shared" si="22"/>
        <v>0</v>
      </c>
      <c r="S40" s="154">
        <f t="shared" si="23"/>
        <v>0</v>
      </c>
      <c r="T40" s="152"/>
      <c r="U40" s="152"/>
    </row>
    <row r="41" spans="1:21" ht="12.75">
      <c r="A41" s="28" t="s">
        <v>266</v>
      </c>
      <c r="B41" s="33" t="s">
        <v>761</v>
      </c>
      <c r="C41" s="426" t="s">
        <v>357</v>
      </c>
      <c r="D41" s="39"/>
      <c r="E41" s="36"/>
      <c r="F41" s="22">
        <f t="shared" si="16"/>
        <v>0</v>
      </c>
      <c r="G41" s="271">
        <f>'Basis of Estimate'!$G$8</f>
        <v>43617</v>
      </c>
      <c r="H41" s="271">
        <f>'Basis of Estimate'!$E$8</f>
        <v>43800</v>
      </c>
      <c r="I41" s="232">
        <f>VLOOKUP(G41,'Cost Indices'!$R$28:$S$1262,2)</f>
        <v>176.77636123196373</v>
      </c>
      <c r="J41" s="232">
        <f>VLOOKUP(H41,'Cost Indices'!$R$28:$S$1262,2)</f>
        <v>178.55150691465684</v>
      </c>
      <c r="K41" s="233">
        <f t="shared" si="17"/>
        <v>1.0041759375077211E-2</v>
      </c>
      <c r="L41" s="234">
        <f t="shared" si="18"/>
        <v>0</v>
      </c>
      <c r="M41" s="235">
        <f t="shared" si="19"/>
        <v>0</v>
      </c>
      <c r="N41" s="155">
        <v>0</v>
      </c>
      <c r="O41" s="156">
        <f t="shared" si="20"/>
        <v>0</v>
      </c>
      <c r="P41" s="154">
        <f t="shared" si="21"/>
        <v>0</v>
      </c>
      <c r="Q41" s="155">
        <v>0</v>
      </c>
      <c r="R41" s="157">
        <f t="shared" si="22"/>
        <v>0</v>
      </c>
      <c r="S41" s="154">
        <f t="shared" si="23"/>
        <v>0</v>
      </c>
      <c r="T41" s="152"/>
      <c r="U41" s="152"/>
    </row>
    <row r="42" spans="1:21" ht="12.75">
      <c r="A42" s="28" t="s">
        <v>267</v>
      </c>
      <c r="B42" s="33" t="s">
        <v>667</v>
      </c>
      <c r="C42" s="426" t="s">
        <v>290</v>
      </c>
      <c r="D42" s="39"/>
      <c r="E42" s="36"/>
      <c r="F42" s="22">
        <f t="shared" si="16"/>
        <v>0</v>
      </c>
      <c r="G42" s="271">
        <f>'Basis of Estimate'!$G$8</f>
        <v>43617</v>
      </c>
      <c r="H42" s="271">
        <f>'Basis of Estimate'!$E$8</f>
        <v>43800</v>
      </c>
      <c r="I42" s="232">
        <f>VLOOKUP(G42,'Cost Indices'!$R$28:$S$1262,2)</f>
        <v>176.77636123196373</v>
      </c>
      <c r="J42" s="232">
        <f>VLOOKUP(H42,'Cost Indices'!$R$28:$S$1262,2)</f>
        <v>178.55150691465684</v>
      </c>
      <c r="K42" s="233">
        <f t="shared" si="17"/>
        <v>1.0041759375077211E-2</v>
      </c>
      <c r="L42" s="234">
        <f t="shared" si="18"/>
        <v>0</v>
      </c>
      <c r="M42" s="235">
        <f t="shared" si="19"/>
        <v>0</v>
      </c>
      <c r="N42" s="155">
        <v>0</v>
      </c>
      <c r="O42" s="156">
        <f t="shared" si="20"/>
        <v>0</v>
      </c>
      <c r="P42" s="154">
        <f t="shared" si="21"/>
        <v>0</v>
      </c>
      <c r="Q42" s="155">
        <v>0</v>
      </c>
      <c r="R42" s="157">
        <f t="shared" si="22"/>
        <v>0</v>
      </c>
      <c r="S42" s="154">
        <f t="shared" si="23"/>
        <v>0</v>
      </c>
      <c r="T42" s="152"/>
      <c r="U42" s="152"/>
    </row>
    <row r="43" spans="1:21" ht="12.75">
      <c r="A43" s="28" t="s">
        <v>268</v>
      </c>
      <c r="B43" s="33" t="s">
        <v>668</v>
      </c>
      <c r="C43" s="426" t="s">
        <v>357</v>
      </c>
      <c r="D43" s="39"/>
      <c r="E43" s="36"/>
      <c r="F43" s="22">
        <f t="shared" si="16"/>
        <v>0</v>
      </c>
      <c r="G43" s="271">
        <f>'Basis of Estimate'!$G$8</f>
        <v>43617</v>
      </c>
      <c r="H43" s="271">
        <f>'Basis of Estimate'!$E$8</f>
        <v>43800</v>
      </c>
      <c r="I43" s="232">
        <f>VLOOKUP(G43,'Cost Indices'!$R$28:$S$1262,2)</f>
        <v>176.77636123196373</v>
      </c>
      <c r="J43" s="232">
        <f>VLOOKUP(H43,'Cost Indices'!$R$28:$S$1262,2)</f>
        <v>178.55150691465684</v>
      </c>
      <c r="K43" s="233">
        <f t="shared" si="17"/>
        <v>1.0041759375077211E-2</v>
      </c>
      <c r="L43" s="234">
        <f t="shared" si="18"/>
        <v>0</v>
      </c>
      <c r="M43" s="235">
        <f t="shared" si="19"/>
        <v>0</v>
      </c>
      <c r="N43" s="155">
        <v>0</v>
      </c>
      <c r="O43" s="156">
        <f t="shared" si="20"/>
        <v>0</v>
      </c>
      <c r="P43" s="154">
        <f t="shared" si="21"/>
        <v>0</v>
      </c>
      <c r="Q43" s="155">
        <v>0</v>
      </c>
      <c r="R43" s="157">
        <f t="shared" si="22"/>
        <v>0</v>
      </c>
      <c r="S43" s="154">
        <f t="shared" si="23"/>
        <v>0</v>
      </c>
      <c r="T43" s="152"/>
      <c r="U43" s="152"/>
    </row>
    <row r="44" spans="1:21" ht="12.75">
      <c r="A44" s="28" t="s">
        <v>269</v>
      </c>
      <c r="B44" s="33" t="s">
        <v>669</v>
      </c>
      <c r="C44" s="426" t="s">
        <v>357</v>
      </c>
      <c r="D44" s="39"/>
      <c r="E44" s="36"/>
      <c r="F44" s="22">
        <f t="shared" si="16"/>
        <v>0</v>
      </c>
      <c r="G44" s="271">
        <f>'Basis of Estimate'!$G$8</f>
        <v>43617</v>
      </c>
      <c r="H44" s="271">
        <f>'Basis of Estimate'!$E$8</f>
        <v>43800</v>
      </c>
      <c r="I44" s="232">
        <f>VLOOKUP(G44,'Cost Indices'!$R$28:$S$1262,2)</f>
        <v>176.77636123196373</v>
      </c>
      <c r="J44" s="232">
        <f>VLOOKUP(H44,'Cost Indices'!$R$28:$S$1262,2)</f>
        <v>178.55150691465684</v>
      </c>
      <c r="K44" s="233">
        <f t="shared" si="17"/>
        <v>1.0041759375077211E-2</v>
      </c>
      <c r="L44" s="234">
        <f t="shared" si="18"/>
        <v>0</v>
      </c>
      <c r="M44" s="235">
        <f t="shared" si="19"/>
        <v>0</v>
      </c>
      <c r="N44" s="155">
        <v>0</v>
      </c>
      <c r="O44" s="156">
        <f t="shared" si="20"/>
        <v>0</v>
      </c>
      <c r="P44" s="154">
        <f t="shared" si="21"/>
        <v>0</v>
      </c>
      <c r="Q44" s="155">
        <v>0</v>
      </c>
      <c r="R44" s="157">
        <f t="shared" si="22"/>
        <v>0</v>
      </c>
      <c r="S44" s="154">
        <f t="shared" si="23"/>
        <v>0</v>
      </c>
      <c r="T44" s="152"/>
      <c r="U44" s="152"/>
    </row>
    <row r="45" spans="1:21" ht="12.75">
      <c r="A45" s="28" t="s">
        <v>270</v>
      </c>
      <c r="B45" s="33" t="s">
        <v>762</v>
      </c>
      <c r="C45" s="426" t="s">
        <v>357</v>
      </c>
      <c r="D45" s="39"/>
      <c r="E45" s="36"/>
      <c r="F45" s="22">
        <f t="shared" si="16"/>
        <v>0</v>
      </c>
      <c r="G45" s="271">
        <f>'Basis of Estimate'!$G$8</f>
        <v>43617</v>
      </c>
      <c r="H45" s="271">
        <f>'Basis of Estimate'!$E$8</f>
        <v>43800</v>
      </c>
      <c r="I45" s="232">
        <f>VLOOKUP(G45,'Cost Indices'!$R$28:$S$1262,2)</f>
        <v>176.77636123196373</v>
      </c>
      <c r="J45" s="232">
        <f>VLOOKUP(H45,'Cost Indices'!$R$28:$S$1262,2)</f>
        <v>178.55150691465684</v>
      </c>
      <c r="K45" s="233">
        <f t="shared" si="17"/>
        <v>1.0041759375077211E-2</v>
      </c>
      <c r="L45" s="234">
        <f t="shared" si="18"/>
        <v>0</v>
      </c>
      <c r="M45" s="235">
        <f t="shared" si="19"/>
        <v>0</v>
      </c>
      <c r="N45" s="155">
        <v>0</v>
      </c>
      <c r="O45" s="156">
        <f t="shared" si="20"/>
        <v>0</v>
      </c>
      <c r="P45" s="154">
        <f t="shared" si="21"/>
        <v>0</v>
      </c>
      <c r="Q45" s="155">
        <v>0</v>
      </c>
      <c r="R45" s="157">
        <f t="shared" si="22"/>
        <v>0</v>
      </c>
      <c r="S45" s="154">
        <f t="shared" si="23"/>
        <v>0</v>
      </c>
      <c r="T45" s="152"/>
      <c r="U45" s="152"/>
    </row>
    <row r="46" spans="1:21" ht="12.75">
      <c r="A46" s="28" t="s">
        <v>875</v>
      </c>
      <c r="B46" s="33" t="s">
        <v>876</v>
      </c>
      <c r="C46" s="426" t="s">
        <v>357</v>
      </c>
      <c r="D46" s="39"/>
      <c r="E46" s="36"/>
      <c r="F46" s="22">
        <f t="shared" si="16"/>
        <v>0</v>
      </c>
      <c r="G46" s="271">
        <f>'Basis of Estimate'!$G$8</f>
        <v>43617</v>
      </c>
      <c r="H46" s="271">
        <f>'Basis of Estimate'!$E$8</f>
        <v>43800</v>
      </c>
      <c r="I46" s="232">
        <f>VLOOKUP(G46,'Cost Indices'!$R$28:$S$1262,2)</f>
        <v>176.77636123196373</v>
      </c>
      <c r="J46" s="232">
        <f>VLOOKUP(H46,'Cost Indices'!$R$28:$S$1262,2)</f>
        <v>178.55150691465684</v>
      </c>
      <c r="K46" s="233">
        <f t="shared" si="17"/>
        <v>1.0041759375077211E-2</v>
      </c>
      <c r="L46" s="234">
        <f t="shared" si="18"/>
        <v>0</v>
      </c>
      <c r="M46" s="235">
        <f t="shared" si="19"/>
        <v>0</v>
      </c>
      <c r="N46" s="155">
        <v>0</v>
      </c>
      <c r="O46" s="156">
        <f t="shared" si="20"/>
        <v>0</v>
      </c>
      <c r="P46" s="154">
        <f t="shared" si="21"/>
        <v>0</v>
      </c>
      <c r="Q46" s="155">
        <v>0</v>
      </c>
      <c r="R46" s="157">
        <f t="shared" si="22"/>
        <v>0</v>
      </c>
      <c r="S46" s="154">
        <f t="shared" si="23"/>
        <v>0</v>
      </c>
      <c r="T46" s="152"/>
      <c r="U46" s="152"/>
    </row>
    <row r="47" spans="1:21" ht="25.5">
      <c r="A47" s="15" t="s">
        <v>233</v>
      </c>
      <c r="B47" s="70" t="s">
        <v>878</v>
      </c>
      <c r="C47" s="428"/>
      <c r="D47" s="31"/>
      <c r="E47" s="32"/>
      <c r="F47" s="14"/>
      <c r="G47" s="272"/>
      <c r="H47" s="272"/>
      <c r="I47" s="14"/>
      <c r="J47" s="14"/>
      <c r="K47" s="14"/>
      <c r="L47" s="14"/>
      <c r="M47" s="14"/>
      <c r="N47" s="158"/>
      <c r="O47" s="158"/>
      <c r="P47" s="158"/>
      <c r="Q47" s="158"/>
      <c r="R47" s="159"/>
      <c r="S47" s="158"/>
      <c r="T47" s="158"/>
      <c r="U47" s="158"/>
    </row>
    <row r="48" spans="1:21" ht="12.75" customHeight="1">
      <c r="A48" s="28" t="s">
        <v>271</v>
      </c>
      <c r="B48" s="33" t="s">
        <v>879</v>
      </c>
      <c r="C48" s="426" t="s">
        <v>357</v>
      </c>
      <c r="D48" s="39"/>
      <c r="E48" s="36"/>
      <c r="F48" s="22">
        <f t="shared" ref="F48:F53" si="24">+E48*D48</f>
        <v>0</v>
      </c>
      <c r="G48" s="271">
        <f>'Basis of Estimate'!$G$8</f>
        <v>43617</v>
      </c>
      <c r="H48" s="271">
        <f>'Basis of Estimate'!$E$8</f>
        <v>43800</v>
      </c>
      <c r="I48" s="232">
        <f>VLOOKUP(G48,'Cost Indices'!$R$28:$S$1262,2)</f>
        <v>176.77636123196373</v>
      </c>
      <c r="J48" s="232">
        <f>VLOOKUP(H48,'Cost Indices'!$R$28:$S$1262,2)</f>
        <v>178.55150691465684</v>
      </c>
      <c r="K48" s="233">
        <f t="shared" ref="K48:K53" si="25">(J48-I48)/I48</f>
        <v>1.0041759375077211E-2</v>
      </c>
      <c r="L48" s="234">
        <f t="shared" ref="L48:L53" si="26">E48*(1+K48)</f>
        <v>0</v>
      </c>
      <c r="M48" s="235">
        <f t="shared" ref="M48:M53" si="27">+L48*D48</f>
        <v>0</v>
      </c>
      <c r="N48" s="155">
        <v>0</v>
      </c>
      <c r="O48" s="156">
        <f t="shared" ref="O48:O53" si="28">M48*N48</f>
        <v>0</v>
      </c>
      <c r="P48" s="154">
        <f t="shared" ref="P48:P53" si="29">M48+O48</f>
        <v>0</v>
      </c>
      <c r="Q48" s="155">
        <v>0</v>
      </c>
      <c r="R48" s="157">
        <f t="shared" ref="R48:R53" si="30">P48*Q48</f>
        <v>0</v>
      </c>
      <c r="S48" s="154">
        <f t="shared" ref="S48:S53" si="31">P48+R48</f>
        <v>0</v>
      </c>
      <c r="T48" s="152"/>
      <c r="U48" s="152"/>
    </row>
    <row r="49" spans="1:21" ht="12.75" customHeight="1">
      <c r="A49" s="28" t="s">
        <v>272</v>
      </c>
      <c r="B49" s="33" t="s">
        <v>880</v>
      </c>
      <c r="C49" s="426" t="s">
        <v>357</v>
      </c>
      <c r="D49" s="39"/>
      <c r="E49" s="36"/>
      <c r="F49" s="22">
        <f t="shared" si="24"/>
        <v>0</v>
      </c>
      <c r="G49" s="271">
        <f>'Basis of Estimate'!$G$8</f>
        <v>43617</v>
      </c>
      <c r="H49" s="271">
        <f>'Basis of Estimate'!$E$8</f>
        <v>43800</v>
      </c>
      <c r="I49" s="232">
        <f>VLOOKUP(G49,'Cost Indices'!$R$28:$S$1262,2)</f>
        <v>176.77636123196373</v>
      </c>
      <c r="J49" s="232">
        <f>VLOOKUP(H49,'Cost Indices'!$R$28:$S$1262,2)</f>
        <v>178.55150691465684</v>
      </c>
      <c r="K49" s="233">
        <f t="shared" si="25"/>
        <v>1.0041759375077211E-2</v>
      </c>
      <c r="L49" s="234">
        <f t="shared" si="26"/>
        <v>0</v>
      </c>
      <c r="M49" s="235">
        <f t="shared" si="27"/>
        <v>0</v>
      </c>
      <c r="N49" s="155">
        <v>0</v>
      </c>
      <c r="O49" s="156">
        <f t="shared" si="28"/>
        <v>0</v>
      </c>
      <c r="P49" s="154">
        <f t="shared" si="29"/>
        <v>0</v>
      </c>
      <c r="Q49" s="155">
        <v>0</v>
      </c>
      <c r="R49" s="157">
        <f t="shared" si="30"/>
        <v>0</v>
      </c>
      <c r="S49" s="154">
        <f t="shared" si="31"/>
        <v>0</v>
      </c>
      <c r="T49" s="152"/>
      <c r="U49" s="152"/>
    </row>
    <row r="50" spans="1:21" ht="12.75">
      <c r="A50" s="28" t="s">
        <v>273</v>
      </c>
      <c r="B50" s="33" t="s">
        <v>670</v>
      </c>
      <c r="C50" s="426" t="s">
        <v>357</v>
      </c>
      <c r="D50" s="39"/>
      <c r="E50" s="36"/>
      <c r="F50" s="22">
        <f t="shared" si="24"/>
        <v>0</v>
      </c>
      <c r="G50" s="271">
        <f>'Basis of Estimate'!$G$8</f>
        <v>43617</v>
      </c>
      <c r="H50" s="271">
        <f>'Basis of Estimate'!$E$8</f>
        <v>43800</v>
      </c>
      <c r="I50" s="232">
        <f>VLOOKUP(G50,'Cost Indices'!$R$28:$S$1262,2)</f>
        <v>176.77636123196373</v>
      </c>
      <c r="J50" s="232">
        <f>VLOOKUP(H50,'Cost Indices'!$R$28:$S$1262,2)</f>
        <v>178.55150691465684</v>
      </c>
      <c r="K50" s="233">
        <f t="shared" si="25"/>
        <v>1.0041759375077211E-2</v>
      </c>
      <c r="L50" s="234">
        <f t="shared" si="26"/>
        <v>0</v>
      </c>
      <c r="M50" s="235">
        <f t="shared" si="27"/>
        <v>0</v>
      </c>
      <c r="N50" s="155">
        <v>0</v>
      </c>
      <c r="O50" s="156">
        <f t="shared" si="28"/>
        <v>0</v>
      </c>
      <c r="P50" s="154">
        <f t="shared" si="29"/>
        <v>0</v>
      </c>
      <c r="Q50" s="155">
        <v>0</v>
      </c>
      <c r="R50" s="157">
        <f t="shared" si="30"/>
        <v>0</v>
      </c>
      <c r="S50" s="154">
        <f t="shared" si="31"/>
        <v>0</v>
      </c>
      <c r="T50" s="152"/>
      <c r="U50" s="152"/>
    </row>
    <row r="51" spans="1:21" ht="12.75">
      <c r="A51" s="28" t="s">
        <v>274</v>
      </c>
      <c r="B51" s="33" t="s">
        <v>671</v>
      </c>
      <c r="C51" s="426" t="s">
        <v>290</v>
      </c>
      <c r="D51" s="39"/>
      <c r="E51" s="36"/>
      <c r="F51" s="22">
        <f t="shared" si="24"/>
        <v>0</v>
      </c>
      <c r="G51" s="271">
        <f>'Basis of Estimate'!$G$8</f>
        <v>43617</v>
      </c>
      <c r="H51" s="271">
        <f>'Basis of Estimate'!$E$8</f>
        <v>43800</v>
      </c>
      <c r="I51" s="232">
        <f>VLOOKUP(G51,'Cost Indices'!$R$28:$S$1262,2)</f>
        <v>176.77636123196373</v>
      </c>
      <c r="J51" s="232">
        <f>VLOOKUP(H51,'Cost Indices'!$R$28:$S$1262,2)</f>
        <v>178.55150691465684</v>
      </c>
      <c r="K51" s="233">
        <f t="shared" si="25"/>
        <v>1.0041759375077211E-2</v>
      </c>
      <c r="L51" s="234">
        <f t="shared" si="26"/>
        <v>0</v>
      </c>
      <c r="M51" s="235">
        <f t="shared" si="27"/>
        <v>0</v>
      </c>
      <c r="N51" s="155">
        <v>0</v>
      </c>
      <c r="O51" s="156">
        <f t="shared" si="28"/>
        <v>0</v>
      </c>
      <c r="P51" s="154">
        <f t="shared" si="29"/>
        <v>0</v>
      </c>
      <c r="Q51" s="155">
        <v>0</v>
      </c>
      <c r="R51" s="157">
        <f t="shared" si="30"/>
        <v>0</v>
      </c>
      <c r="S51" s="154">
        <f t="shared" si="31"/>
        <v>0</v>
      </c>
      <c r="T51" s="152"/>
      <c r="U51" s="152"/>
    </row>
    <row r="52" spans="1:21" ht="12.75">
      <c r="A52" s="28" t="s">
        <v>275</v>
      </c>
      <c r="B52" s="33" t="s">
        <v>881</v>
      </c>
      <c r="C52" s="426" t="s">
        <v>290</v>
      </c>
      <c r="D52" s="39"/>
      <c r="E52" s="36"/>
      <c r="F52" s="22">
        <f t="shared" si="24"/>
        <v>0</v>
      </c>
      <c r="G52" s="271">
        <f>'Basis of Estimate'!$G$8</f>
        <v>43617</v>
      </c>
      <c r="H52" s="271">
        <f>'Basis of Estimate'!$E$8</f>
        <v>43800</v>
      </c>
      <c r="I52" s="232">
        <f>VLOOKUP(G52,'Cost Indices'!$R$28:$S$1262,2)</f>
        <v>176.77636123196373</v>
      </c>
      <c r="J52" s="232">
        <f>VLOOKUP(H52,'Cost Indices'!$R$28:$S$1262,2)</f>
        <v>178.55150691465684</v>
      </c>
      <c r="K52" s="233">
        <f t="shared" si="25"/>
        <v>1.0041759375077211E-2</v>
      </c>
      <c r="L52" s="234">
        <f t="shared" si="26"/>
        <v>0</v>
      </c>
      <c r="M52" s="235">
        <f t="shared" si="27"/>
        <v>0</v>
      </c>
      <c r="N52" s="155">
        <v>0</v>
      </c>
      <c r="O52" s="156">
        <f t="shared" si="28"/>
        <v>0</v>
      </c>
      <c r="P52" s="154">
        <f t="shared" si="29"/>
        <v>0</v>
      </c>
      <c r="Q52" s="155">
        <v>0</v>
      </c>
      <c r="R52" s="157">
        <f t="shared" si="30"/>
        <v>0</v>
      </c>
      <c r="S52" s="154">
        <f t="shared" si="31"/>
        <v>0</v>
      </c>
      <c r="T52" s="152"/>
      <c r="U52" s="152"/>
    </row>
    <row r="53" spans="1:21" ht="12.75">
      <c r="A53" s="28" t="s">
        <v>763</v>
      </c>
      <c r="B53" s="33" t="s">
        <v>764</v>
      </c>
      <c r="C53" s="426" t="s">
        <v>290</v>
      </c>
      <c r="D53" s="39"/>
      <c r="E53" s="36"/>
      <c r="F53" s="22">
        <f t="shared" si="24"/>
        <v>0</v>
      </c>
      <c r="G53" s="271">
        <f>'Basis of Estimate'!$G$8</f>
        <v>43617</v>
      </c>
      <c r="H53" s="271">
        <f>'Basis of Estimate'!$E$8</f>
        <v>43800</v>
      </c>
      <c r="I53" s="232">
        <f>VLOOKUP(G53,'Cost Indices'!$R$28:$S$1262,2)</f>
        <v>176.77636123196373</v>
      </c>
      <c r="J53" s="232">
        <f>VLOOKUP(H53,'Cost Indices'!$R$28:$S$1262,2)</f>
        <v>178.55150691465684</v>
      </c>
      <c r="K53" s="233">
        <f t="shared" si="25"/>
        <v>1.0041759375077211E-2</v>
      </c>
      <c r="L53" s="234">
        <f t="shared" si="26"/>
        <v>0</v>
      </c>
      <c r="M53" s="235">
        <f t="shared" si="27"/>
        <v>0</v>
      </c>
      <c r="N53" s="155">
        <v>0</v>
      </c>
      <c r="O53" s="156">
        <f t="shared" si="28"/>
        <v>0</v>
      </c>
      <c r="P53" s="154">
        <f t="shared" si="29"/>
        <v>0</v>
      </c>
      <c r="Q53" s="155">
        <v>0</v>
      </c>
      <c r="R53" s="157">
        <f t="shared" si="30"/>
        <v>0</v>
      </c>
      <c r="S53" s="154">
        <f t="shared" si="31"/>
        <v>0</v>
      </c>
      <c r="T53" s="152"/>
      <c r="U53" s="152"/>
    </row>
    <row r="54" spans="1:21" ht="12.75">
      <c r="A54" s="15" t="s">
        <v>234</v>
      </c>
      <c r="B54" s="145" t="s">
        <v>672</v>
      </c>
      <c r="C54" s="428"/>
      <c r="D54" s="31"/>
      <c r="E54" s="32"/>
      <c r="F54" s="14"/>
      <c r="G54" s="272"/>
      <c r="H54" s="272"/>
      <c r="I54" s="14"/>
      <c r="J54" s="14"/>
      <c r="K54" s="14"/>
      <c r="L54" s="14"/>
      <c r="M54" s="14"/>
      <c r="N54" s="158"/>
      <c r="O54" s="158"/>
      <c r="P54" s="158"/>
      <c r="Q54" s="158"/>
      <c r="R54" s="159"/>
      <c r="S54" s="158"/>
      <c r="T54" s="158"/>
      <c r="U54" s="158"/>
    </row>
    <row r="55" spans="1:21" ht="12.75">
      <c r="A55" s="449" t="s">
        <v>276</v>
      </c>
      <c r="B55" s="33" t="s">
        <v>673</v>
      </c>
      <c r="C55" s="426" t="s">
        <v>290</v>
      </c>
      <c r="D55" s="39"/>
      <c r="E55" s="36"/>
      <c r="F55" s="22">
        <f t="shared" ref="F55:F61" si="32">+E55*D55</f>
        <v>0</v>
      </c>
      <c r="G55" s="271">
        <f>'Basis of Estimate'!$G$8</f>
        <v>43617</v>
      </c>
      <c r="H55" s="271">
        <f>'Basis of Estimate'!$E$8</f>
        <v>43800</v>
      </c>
      <c r="I55" s="232">
        <f>VLOOKUP(G55,'Cost Indices'!$R$28:$S$1262,2)</f>
        <v>176.77636123196373</v>
      </c>
      <c r="J55" s="232">
        <f>VLOOKUP(H55,'Cost Indices'!$R$28:$S$1262,2)</f>
        <v>178.55150691465684</v>
      </c>
      <c r="K55" s="233">
        <f t="shared" ref="K55:K61" si="33">(J55-I55)/I55</f>
        <v>1.0041759375077211E-2</v>
      </c>
      <c r="L55" s="234">
        <f t="shared" ref="L55:L61" si="34">E55*(1+K55)</f>
        <v>0</v>
      </c>
      <c r="M55" s="235">
        <f t="shared" ref="M55:M61" si="35">+L55*D55</f>
        <v>0</v>
      </c>
      <c r="N55" s="155">
        <v>0</v>
      </c>
      <c r="O55" s="156">
        <f t="shared" ref="O55:O61" si="36">M55*N55</f>
        <v>0</v>
      </c>
      <c r="P55" s="154">
        <f t="shared" ref="P55:P61" si="37">M55+O55</f>
        <v>0</v>
      </c>
      <c r="Q55" s="155">
        <v>0</v>
      </c>
      <c r="R55" s="157">
        <f t="shared" ref="R55:R61" si="38">P55*Q55</f>
        <v>0</v>
      </c>
      <c r="S55" s="154">
        <f t="shared" ref="S55:S61" si="39">P55+R55</f>
        <v>0</v>
      </c>
      <c r="T55" s="152"/>
      <c r="U55" s="152"/>
    </row>
    <row r="56" spans="1:21" ht="12.75">
      <c r="A56" s="449" t="s">
        <v>277</v>
      </c>
      <c r="B56" s="33" t="s">
        <v>882</v>
      </c>
      <c r="C56" s="426" t="s">
        <v>290</v>
      </c>
      <c r="D56" s="39"/>
      <c r="E56" s="36"/>
      <c r="F56" s="22">
        <f t="shared" si="32"/>
        <v>0</v>
      </c>
      <c r="G56" s="271">
        <f>'Basis of Estimate'!$G$8</f>
        <v>43617</v>
      </c>
      <c r="H56" s="271">
        <f>'Basis of Estimate'!$E$8</f>
        <v>43800</v>
      </c>
      <c r="I56" s="232">
        <f>VLOOKUP(G56,'Cost Indices'!$R$28:$S$1262,2)</f>
        <v>176.77636123196373</v>
      </c>
      <c r="J56" s="232">
        <f>VLOOKUP(H56,'Cost Indices'!$R$28:$S$1262,2)</f>
        <v>178.55150691465684</v>
      </c>
      <c r="K56" s="233">
        <f t="shared" si="33"/>
        <v>1.0041759375077211E-2</v>
      </c>
      <c r="L56" s="234">
        <f t="shared" si="34"/>
        <v>0</v>
      </c>
      <c r="M56" s="235">
        <f t="shared" si="35"/>
        <v>0</v>
      </c>
      <c r="N56" s="155">
        <v>0</v>
      </c>
      <c r="O56" s="156">
        <f t="shared" si="36"/>
        <v>0</v>
      </c>
      <c r="P56" s="154">
        <f t="shared" si="37"/>
        <v>0</v>
      </c>
      <c r="Q56" s="155">
        <v>0</v>
      </c>
      <c r="R56" s="157">
        <f t="shared" si="38"/>
        <v>0</v>
      </c>
      <c r="S56" s="154">
        <f t="shared" si="39"/>
        <v>0</v>
      </c>
      <c r="T56" s="152"/>
      <c r="U56" s="152"/>
    </row>
    <row r="57" spans="1:21" ht="12.75">
      <c r="A57" s="449" t="s">
        <v>278</v>
      </c>
      <c r="B57" s="33" t="s">
        <v>674</v>
      </c>
      <c r="C57" s="426" t="s">
        <v>290</v>
      </c>
      <c r="D57" s="39"/>
      <c r="E57" s="36"/>
      <c r="F57" s="22">
        <f t="shared" si="32"/>
        <v>0</v>
      </c>
      <c r="G57" s="271">
        <f>'Basis of Estimate'!$G$8</f>
        <v>43617</v>
      </c>
      <c r="H57" s="271">
        <f>'Basis of Estimate'!$E$8</f>
        <v>43800</v>
      </c>
      <c r="I57" s="232">
        <f>VLOOKUP(G57,'Cost Indices'!$R$28:$S$1262,2)</f>
        <v>176.77636123196373</v>
      </c>
      <c r="J57" s="232">
        <f>VLOOKUP(H57,'Cost Indices'!$R$28:$S$1262,2)</f>
        <v>178.55150691465684</v>
      </c>
      <c r="K57" s="233">
        <f t="shared" si="33"/>
        <v>1.0041759375077211E-2</v>
      </c>
      <c r="L57" s="234">
        <f t="shared" si="34"/>
        <v>0</v>
      </c>
      <c r="M57" s="235">
        <f t="shared" si="35"/>
        <v>0</v>
      </c>
      <c r="N57" s="155">
        <v>0</v>
      </c>
      <c r="O57" s="156">
        <f t="shared" si="36"/>
        <v>0</v>
      </c>
      <c r="P57" s="154">
        <f t="shared" si="37"/>
        <v>0</v>
      </c>
      <c r="Q57" s="155">
        <v>0</v>
      </c>
      <c r="R57" s="157">
        <f t="shared" si="38"/>
        <v>0</v>
      </c>
      <c r="S57" s="154">
        <f t="shared" si="39"/>
        <v>0</v>
      </c>
      <c r="T57" s="152"/>
      <c r="U57" s="152"/>
    </row>
    <row r="58" spans="1:21" ht="12.75">
      <c r="A58" s="449" t="s">
        <v>279</v>
      </c>
      <c r="B58" s="33" t="s">
        <v>675</v>
      </c>
      <c r="C58" s="426" t="s">
        <v>290</v>
      </c>
      <c r="D58" s="39"/>
      <c r="E58" s="36"/>
      <c r="F58" s="22">
        <f t="shared" si="32"/>
        <v>0</v>
      </c>
      <c r="G58" s="271">
        <f>'Basis of Estimate'!$G$8</f>
        <v>43617</v>
      </c>
      <c r="H58" s="271">
        <f>'Basis of Estimate'!$E$8</f>
        <v>43800</v>
      </c>
      <c r="I58" s="232">
        <f>VLOOKUP(G58,'Cost Indices'!$R$28:$S$1262,2)</f>
        <v>176.77636123196373</v>
      </c>
      <c r="J58" s="232">
        <f>VLOOKUP(H58,'Cost Indices'!$R$28:$S$1262,2)</f>
        <v>178.55150691465684</v>
      </c>
      <c r="K58" s="233">
        <f t="shared" si="33"/>
        <v>1.0041759375077211E-2</v>
      </c>
      <c r="L58" s="234">
        <f t="shared" si="34"/>
        <v>0</v>
      </c>
      <c r="M58" s="235">
        <f t="shared" si="35"/>
        <v>0</v>
      </c>
      <c r="N58" s="155">
        <v>0</v>
      </c>
      <c r="O58" s="156">
        <f t="shared" si="36"/>
        <v>0</v>
      </c>
      <c r="P58" s="154">
        <f t="shared" si="37"/>
        <v>0</v>
      </c>
      <c r="Q58" s="155">
        <v>0</v>
      </c>
      <c r="R58" s="157">
        <f t="shared" si="38"/>
        <v>0</v>
      </c>
      <c r="S58" s="154">
        <f t="shared" si="39"/>
        <v>0</v>
      </c>
      <c r="T58" s="152"/>
      <c r="U58" s="152"/>
    </row>
    <row r="59" spans="1:21" ht="12.75">
      <c r="A59" s="449" t="s">
        <v>280</v>
      </c>
      <c r="B59" s="33" t="s">
        <v>676</v>
      </c>
      <c r="C59" s="426" t="s">
        <v>290</v>
      </c>
      <c r="D59" s="39"/>
      <c r="E59" s="36"/>
      <c r="F59" s="22">
        <f t="shared" si="32"/>
        <v>0</v>
      </c>
      <c r="G59" s="271">
        <f>'Basis of Estimate'!$G$8</f>
        <v>43617</v>
      </c>
      <c r="H59" s="271">
        <f>'Basis of Estimate'!$E$8</f>
        <v>43800</v>
      </c>
      <c r="I59" s="232">
        <f>VLOOKUP(G59,'Cost Indices'!$R$28:$S$1262,2)</f>
        <v>176.77636123196373</v>
      </c>
      <c r="J59" s="232">
        <f>VLOOKUP(H59,'Cost Indices'!$R$28:$S$1262,2)</f>
        <v>178.55150691465684</v>
      </c>
      <c r="K59" s="233">
        <f t="shared" si="33"/>
        <v>1.0041759375077211E-2</v>
      </c>
      <c r="L59" s="234">
        <f t="shared" si="34"/>
        <v>0</v>
      </c>
      <c r="M59" s="235">
        <f t="shared" si="35"/>
        <v>0</v>
      </c>
      <c r="N59" s="155">
        <v>0</v>
      </c>
      <c r="O59" s="156">
        <f t="shared" si="36"/>
        <v>0</v>
      </c>
      <c r="P59" s="154">
        <f t="shared" si="37"/>
        <v>0</v>
      </c>
      <c r="Q59" s="155">
        <v>0</v>
      </c>
      <c r="R59" s="157">
        <f t="shared" si="38"/>
        <v>0</v>
      </c>
      <c r="S59" s="154">
        <f t="shared" si="39"/>
        <v>0</v>
      </c>
      <c r="T59" s="152"/>
      <c r="U59" s="152"/>
    </row>
    <row r="60" spans="1:21" ht="12.75">
      <c r="A60" s="449" t="s">
        <v>281</v>
      </c>
      <c r="B60" s="33" t="s">
        <v>677</v>
      </c>
      <c r="C60" s="426" t="s">
        <v>290</v>
      </c>
      <c r="D60" s="39"/>
      <c r="E60" s="36"/>
      <c r="F60" s="22">
        <f t="shared" si="32"/>
        <v>0</v>
      </c>
      <c r="G60" s="271">
        <f>'Basis of Estimate'!$G$8</f>
        <v>43617</v>
      </c>
      <c r="H60" s="271">
        <f>'Basis of Estimate'!$E$8</f>
        <v>43800</v>
      </c>
      <c r="I60" s="232">
        <f>VLOOKUP(G60,'Cost Indices'!$R$28:$S$1262,2)</f>
        <v>176.77636123196373</v>
      </c>
      <c r="J60" s="232">
        <f>VLOOKUP(H60,'Cost Indices'!$R$28:$S$1262,2)</f>
        <v>178.55150691465684</v>
      </c>
      <c r="K60" s="233">
        <f t="shared" si="33"/>
        <v>1.0041759375077211E-2</v>
      </c>
      <c r="L60" s="234">
        <f t="shared" si="34"/>
        <v>0</v>
      </c>
      <c r="M60" s="235">
        <f t="shared" si="35"/>
        <v>0</v>
      </c>
      <c r="N60" s="155">
        <v>0</v>
      </c>
      <c r="O60" s="156">
        <f t="shared" si="36"/>
        <v>0</v>
      </c>
      <c r="P60" s="154">
        <f t="shared" si="37"/>
        <v>0</v>
      </c>
      <c r="Q60" s="155">
        <v>0</v>
      </c>
      <c r="R60" s="157">
        <f t="shared" si="38"/>
        <v>0</v>
      </c>
      <c r="S60" s="154">
        <f t="shared" si="39"/>
        <v>0</v>
      </c>
      <c r="T60" s="152"/>
      <c r="U60" s="152"/>
    </row>
    <row r="61" spans="1:21" ht="12.75">
      <c r="A61" s="449" t="s">
        <v>282</v>
      </c>
      <c r="B61" s="33" t="s">
        <v>765</v>
      </c>
      <c r="C61" s="426" t="s">
        <v>290</v>
      </c>
      <c r="D61" s="39"/>
      <c r="E61" s="36"/>
      <c r="F61" s="22">
        <f t="shared" si="32"/>
        <v>0</v>
      </c>
      <c r="G61" s="271">
        <f>'Basis of Estimate'!$G$8</f>
        <v>43617</v>
      </c>
      <c r="H61" s="271">
        <f>'Basis of Estimate'!$E$8</f>
        <v>43800</v>
      </c>
      <c r="I61" s="232">
        <f>VLOOKUP(G61,'Cost Indices'!$R$28:$S$1262,2)</f>
        <v>176.77636123196373</v>
      </c>
      <c r="J61" s="232">
        <f>VLOOKUP(H61,'Cost Indices'!$R$28:$S$1262,2)</f>
        <v>178.55150691465684</v>
      </c>
      <c r="K61" s="233">
        <f t="shared" si="33"/>
        <v>1.0041759375077211E-2</v>
      </c>
      <c r="L61" s="234">
        <f t="shared" si="34"/>
        <v>0</v>
      </c>
      <c r="M61" s="235">
        <f t="shared" si="35"/>
        <v>0</v>
      </c>
      <c r="N61" s="155">
        <v>0</v>
      </c>
      <c r="O61" s="156">
        <f t="shared" si="36"/>
        <v>0</v>
      </c>
      <c r="P61" s="154">
        <f t="shared" si="37"/>
        <v>0</v>
      </c>
      <c r="Q61" s="155">
        <v>0</v>
      </c>
      <c r="R61" s="157">
        <f t="shared" si="38"/>
        <v>0</v>
      </c>
      <c r="S61" s="154">
        <f t="shared" si="39"/>
        <v>0</v>
      </c>
      <c r="T61" s="152"/>
      <c r="U61" s="152"/>
    </row>
    <row r="62" spans="1:21" ht="12.75">
      <c r="A62" s="15" t="s">
        <v>235</v>
      </c>
      <c r="B62" s="145" t="s">
        <v>372</v>
      </c>
      <c r="C62" s="428"/>
      <c r="D62" s="31"/>
      <c r="E62" s="32"/>
      <c r="F62" s="14"/>
      <c r="G62" s="272"/>
      <c r="H62" s="272"/>
      <c r="I62" s="14"/>
      <c r="J62" s="14"/>
      <c r="K62" s="14"/>
      <c r="L62" s="14"/>
      <c r="M62" s="14"/>
      <c r="N62" s="158"/>
      <c r="O62" s="158"/>
      <c r="P62" s="158"/>
      <c r="Q62" s="158"/>
      <c r="R62" s="159"/>
      <c r="S62" s="158"/>
      <c r="T62" s="158"/>
      <c r="U62" s="158"/>
    </row>
    <row r="63" spans="1:21" ht="25.5">
      <c r="A63" s="28" t="s">
        <v>316</v>
      </c>
      <c r="B63" s="33" t="s">
        <v>933</v>
      </c>
      <c r="C63" s="426" t="s">
        <v>290</v>
      </c>
      <c r="D63" s="39"/>
      <c r="E63" s="36"/>
      <c r="F63" s="22">
        <f>+E63*D63</f>
        <v>0</v>
      </c>
      <c r="G63" s="271">
        <f>'Basis of Estimate'!$G$8</f>
        <v>43617</v>
      </c>
      <c r="H63" s="271">
        <f>'Basis of Estimate'!$E$8</f>
        <v>43800</v>
      </c>
      <c r="I63" s="232">
        <f>VLOOKUP(G63,'Cost Indices'!$R$28:$S$1262,2)</f>
        <v>176.77636123196373</v>
      </c>
      <c r="J63" s="232">
        <f>VLOOKUP(H63,'Cost Indices'!$R$28:$S$1262,2)</f>
        <v>178.55150691465684</v>
      </c>
      <c r="K63" s="233">
        <f>(J63-I63)/I63</f>
        <v>1.0041759375077211E-2</v>
      </c>
      <c r="L63" s="234">
        <f>E63*(1+K63)</f>
        <v>0</v>
      </c>
      <c r="M63" s="235">
        <f>+L63*D63</f>
        <v>0</v>
      </c>
      <c r="N63" s="155">
        <v>0</v>
      </c>
      <c r="O63" s="156">
        <f>M63*N63</f>
        <v>0</v>
      </c>
      <c r="P63" s="154">
        <f>M63+O63</f>
        <v>0</v>
      </c>
      <c r="Q63" s="155">
        <v>0</v>
      </c>
      <c r="R63" s="157">
        <f>P63*Q63</f>
        <v>0</v>
      </c>
      <c r="S63" s="154">
        <f>P63+R63</f>
        <v>0</v>
      </c>
      <c r="T63" s="152"/>
      <c r="U63" s="152"/>
    </row>
    <row r="64" spans="1:21" ht="25.5">
      <c r="A64" s="146" t="s">
        <v>767</v>
      </c>
      <c r="B64" s="33" t="s">
        <v>766</v>
      </c>
      <c r="C64" s="426" t="s">
        <v>290</v>
      </c>
      <c r="D64" s="39"/>
      <c r="E64" s="36"/>
      <c r="F64" s="22">
        <f>+E64*D64</f>
        <v>0</v>
      </c>
      <c r="G64" s="271">
        <f>'Basis of Estimate'!$G$8</f>
        <v>43617</v>
      </c>
      <c r="H64" s="271">
        <f>'Basis of Estimate'!$E$8</f>
        <v>43800</v>
      </c>
      <c r="I64" s="232">
        <f>VLOOKUP(G64,'Cost Indices'!$R$28:$S$1262,2)</f>
        <v>176.77636123196373</v>
      </c>
      <c r="J64" s="232">
        <f>VLOOKUP(H64,'Cost Indices'!$R$28:$S$1262,2)</f>
        <v>178.55150691465684</v>
      </c>
      <c r="K64" s="233">
        <f>(J64-I64)/I64</f>
        <v>1.0041759375077211E-2</v>
      </c>
      <c r="L64" s="234">
        <f>E64*(1+K64)</f>
        <v>0</v>
      </c>
      <c r="M64" s="235">
        <f>+L64*D64</f>
        <v>0</v>
      </c>
      <c r="N64" s="155">
        <v>0</v>
      </c>
      <c r="O64" s="156">
        <f>M64*N64</f>
        <v>0</v>
      </c>
      <c r="P64" s="154">
        <f>M64+O64</f>
        <v>0</v>
      </c>
      <c r="Q64" s="155">
        <v>0</v>
      </c>
      <c r="R64" s="157">
        <f>P64*Q64</f>
        <v>0</v>
      </c>
      <c r="S64" s="154">
        <f>P64+R64</f>
        <v>0</v>
      </c>
      <c r="T64" s="152"/>
      <c r="U64" s="152"/>
    </row>
    <row r="65" spans="1:21" ht="25.5">
      <c r="A65" s="28" t="s">
        <v>883</v>
      </c>
      <c r="B65" s="58" t="s">
        <v>884</v>
      </c>
      <c r="C65" s="426" t="s">
        <v>877</v>
      </c>
      <c r="D65" s="39"/>
      <c r="E65" s="36"/>
      <c r="F65" s="22">
        <f>+E65*D65</f>
        <v>0</v>
      </c>
      <c r="G65" s="271">
        <f>'Basis of Estimate'!$G$8</f>
        <v>43617</v>
      </c>
      <c r="H65" s="271">
        <f>'Basis of Estimate'!$E$8</f>
        <v>43800</v>
      </c>
      <c r="I65" s="232">
        <f>VLOOKUP(G65,'Cost Indices'!$R$28:$S$1262,2)</f>
        <v>176.77636123196373</v>
      </c>
      <c r="J65" s="232">
        <f>VLOOKUP(H65,'Cost Indices'!$R$28:$S$1262,2)</f>
        <v>178.55150691465684</v>
      </c>
      <c r="K65" s="233">
        <f>(J65-I65)/I65</f>
        <v>1.0041759375077211E-2</v>
      </c>
      <c r="L65" s="234">
        <f>E65*(1+K65)</f>
        <v>0</v>
      </c>
      <c r="M65" s="235">
        <f>+L65*D65</f>
        <v>0</v>
      </c>
      <c r="N65" s="155">
        <v>0</v>
      </c>
      <c r="O65" s="156">
        <f>M65*N65</f>
        <v>0</v>
      </c>
      <c r="P65" s="154">
        <f>M65+O65</f>
        <v>0</v>
      </c>
      <c r="Q65" s="155">
        <v>0</v>
      </c>
      <c r="R65" s="157">
        <f>P65*Q65</f>
        <v>0</v>
      </c>
      <c r="S65" s="154">
        <f>P65+R65</f>
        <v>0</v>
      </c>
      <c r="T65" s="152"/>
      <c r="U65" s="152"/>
    </row>
    <row r="66" spans="1:21" ht="18" customHeight="1">
      <c r="A66" s="160">
        <v>1.1000000000000001</v>
      </c>
      <c r="B66" s="161" t="s">
        <v>753</v>
      </c>
      <c r="C66" s="759" t="s">
        <v>242</v>
      </c>
      <c r="D66" s="759"/>
      <c r="E66" s="759"/>
      <c r="F66" s="162">
        <f>SUM(F10:F65)</f>
        <v>0</v>
      </c>
      <c r="G66" s="273"/>
      <c r="H66" s="273"/>
      <c r="I66" s="162"/>
      <c r="J66" s="162"/>
      <c r="K66" s="162"/>
      <c r="L66" s="162"/>
      <c r="M66" s="162">
        <f>SUM(M10:M65)</f>
        <v>0</v>
      </c>
      <c r="N66" s="14"/>
      <c r="O66" s="162">
        <f>SUM(O10:O65)</f>
        <v>0</v>
      </c>
      <c r="P66" s="162">
        <f>SUM(P10:P65)</f>
        <v>0</v>
      </c>
      <c r="Q66" s="14"/>
      <c r="R66" s="162">
        <f>SUM(R10:R65)</f>
        <v>0</v>
      </c>
      <c r="S66" s="162">
        <f>SUM(S10:S65)</f>
        <v>0</v>
      </c>
      <c r="T66" s="14"/>
      <c r="U66" s="14"/>
    </row>
    <row r="67" spans="1:21" ht="12.75">
      <c r="A67" s="37"/>
      <c r="B67" s="302"/>
      <c r="C67" s="49"/>
      <c r="D67" s="51"/>
      <c r="E67" s="52"/>
      <c r="F67" s="429"/>
      <c r="G67" s="278"/>
      <c r="H67" s="278"/>
      <c r="I67" s="429"/>
      <c r="J67" s="429"/>
      <c r="K67" s="429"/>
      <c r="L67" s="429"/>
      <c r="M67" s="429"/>
      <c r="N67" s="158"/>
      <c r="O67" s="158"/>
      <c r="P67" s="158"/>
      <c r="Q67" s="158"/>
      <c r="R67" s="159"/>
      <c r="S67" s="158"/>
      <c r="T67" s="158"/>
      <c r="U67" s="158"/>
    </row>
    <row r="68" spans="1:21" ht="18">
      <c r="A68" s="68">
        <v>1.2</v>
      </c>
      <c r="B68" s="69" t="s">
        <v>678</v>
      </c>
      <c r="C68" s="23"/>
      <c r="D68" s="24"/>
      <c r="E68" s="25"/>
      <c r="F68" s="430"/>
      <c r="G68" s="431"/>
      <c r="H68" s="431"/>
      <c r="I68" s="430"/>
      <c r="J68" s="430"/>
      <c r="K68" s="430"/>
      <c r="L68" s="430"/>
      <c r="M68" s="430"/>
      <c r="N68" s="430"/>
      <c r="O68" s="430"/>
      <c r="P68" s="430"/>
      <c r="Q68" s="430"/>
      <c r="R68" s="430"/>
      <c r="S68" s="430"/>
      <c r="T68" s="430"/>
      <c r="U68" s="430"/>
    </row>
    <row r="69" spans="1:21" ht="12.75">
      <c r="A69" s="425"/>
      <c r="B69" s="70"/>
      <c r="C69" s="30"/>
      <c r="D69" s="73"/>
      <c r="E69" s="74"/>
      <c r="F69" s="432"/>
      <c r="G69" s="433"/>
      <c r="H69" s="433"/>
      <c r="I69" s="432"/>
      <c r="J69" s="432"/>
      <c r="K69" s="432"/>
      <c r="L69" s="432"/>
      <c r="M69" s="432"/>
      <c r="N69" s="158"/>
      <c r="O69" s="158"/>
      <c r="P69" s="158"/>
      <c r="Q69" s="158"/>
      <c r="R69" s="159"/>
      <c r="S69" s="158"/>
      <c r="T69" s="158"/>
      <c r="U69" s="158"/>
    </row>
    <row r="70" spans="1:21" ht="12.75">
      <c r="A70" s="27" t="s">
        <v>236</v>
      </c>
      <c r="B70" s="70" t="s">
        <v>645</v>
      </c>
      <c r="C70" s="20" t="s">
        <v>290</v>
      </c>
      <c r="D70" s="39"/>
      <c r="E70" s="36"/>
      <c r="F70" s="22">
        <f t="shared" ref="F70:F75" si="40">+E70*D70</f>
        <v>0</v>
      </c>
      <c r="G70" s="271">
        <f>'Basis of Estimate'!$G$8</f>
        <v>43617</v>
      </c>
      <c r="H70" s="271">
        <f>'Basis of Estimate'!$E$8</f>
        <v>43800</v>
      </c>
      <c r="I70" s="232">
        <f>VLOOKUP(G70,'Cost Indices'!$R$28:$S$1262,2)</f>
        <v>176.77636123196373</v>
      </c>
      <c r="J70" s="232">
        <f>VLOOKUP(H70,'Cost Indices'!$R$28:$S$1262,2)</f>
        <v>178.55150691465684</v>
      </c>
      <c r="K70" s="233">
        <f t="shared" ref="K70:K75" si="41">(J70-I70)/I70</f>
        <v>1.0041759375077211E-2</v>
      </c>
      <c r="L70" s="234">
        <f t="shared" ref="L70:L75" si="42">E70*(1+K70)</f>
        <v>0</v>
      </c>
      <c r="M70" s="235">
        <f t="shared" ref="M70:M75" si="43">+L70*D70</f>
        <v>0</v>
      </c>
      <c r="N70" s="155">
        <v>0</v>
      </c>
      <c r="O70" s="156">
        <f t="shared" ref="O70:O75" si="44">M70*N70</f>
        <v>0</v>
      </c>
      <c r="P70" s="154">
        <f t="shared" ref="P70:P75" si="45">M70+O70</f>
        <v>0</v>
      </c>
      <c r="Q70" s="155">
        <v>0</v>
      </c>
      <c r="R70" s="157">
        <f t="shared" ref="R70:R75" si="46">P70*Q70</f>
        <v>0</v>
      </c>
      <c r="S70" s="154">
        <f t="shared" ref="S70:S75" si="47">P70+R70</f>
        <v>0</v>
      </c>
      <c r="T70" s="152"/>
      <c r="U70" s="152"/>
    </row>
    <row r="71" spans="1:21" ht="12.75">
      <c r="A71" s="27" t="s">
        <v>237</v>
      </c>
      <c r="B71" s="70" t="s">
        <v>679</v>
      </c>
      <c r="C71" s="20" t="s">
        <v>290</v>
      </c>
      <c r="D71" s="39"/>
      <c r="E71" s="36"/>
      <c r="F71" s="22">
        <f t="shared" si="40"/>
        <v>0</v>
      </c>
      <c r="G71" s="271">
        <f>'Basis of Estimate'!$G$8</f>
        <v>43617</v>
      </c>
      <c r="H71" s="271">
        <f>'Basis of Estimate'!$E$8</f>
        <v>43800</v>
      </c>
      <c r="I71" s="232">
        <f>VLOOKUP(G71,'Cost Indices'!$R$28:$S$1262,2)</f>
        <v>176.77636123196373</v>
      </c>
      <c r="J71" s="232">
        <f>VLOOKUP(H71,'Cost Indices'!$R$28:$S$1262,2)</f>
        <v>178.55150691465684</v>
      </c>
      <c r="K71" s="233">
        <f t="shared" si="41"/>
        <v>1.0041759375077211E-2</v>
      </c>
      <c r="L71" s="234">
        <f t="shared" si="42"/>
        <v>0</v>
      </c>
      <c r="M71" s="235">
        <f t="shared" si="43"/>
        <v>0</v>
      </c>
      <c r="N71" s="155">
        <v>0</v>
      </c>
      <c r="O71" s="156">
        <f t="shared" si="44"/>
        <v>0</v>
      </c>
      <c r="P71" s="154">
        <f t="shared" si="45"/>
        <v>0</v>
      </c>
      <c r="Q71" s="155">
        <v>0</v>
      </c>
      <c r="R71" s="157">
        <f t="shared" si="46"/>
        <v>0</v>
      </c>
      <c r="S71" s="154">
        <f t="shared" si="47"/>
        <v>0</v>
      </c>
      <c r="T71" s="152"/>
      <c r="U71" s="152"/>
    </row>
    <row r="72" spans="1:21" ht="12.75">
      <c r="A72" s="27" t="s">
        <v>238</v>
      </c>
      <c r="B72" s="70" t="s">
        <v>680</v>
      </c>
      <c r="C72" s="20" t="s">
        <v>290</v>
      </c>
      <c r="D72" s="39"/>
      <c r="E72" s="36"/>
      <c r="F72" s="22">
        <f t="shared" si="40"/>
        <v>0</v>
      </c>
      <c r="G72" s="271">
        <f>'Basis of Estimate'!$G$8</f>
        <v>43617</v>
      </c>
      <c r="H72" s="271">
        <f>'Basis of Estimate'!$E$8</f>
        <v>43800</v>
      </c>
      <c r="I72" s="232">
        <f>VLOOKUP(G72,'Cost Indices'!$R$28:$S$1262,2)</f>
        <v>176.77636123196373</v>
      </c>
      <c r="J72" s="232">
        <f>VLOOKUP(H72,'Cost Indices'!$R$28:$S$1262,2)</f>
        <v>178.55150691465684</v>
      </c>
      <c r="K72" s="233">
        <f t="shared" si="41"/>
        <v>1.0041759375077211E-2</v>
      </c>
      <c r="L72" s="234">
        <f t="shared" si="42"/>
        <v>0</v>
      </c>
      <c r="M72" s="235">
        <f t="shared" si="43"/>
        <v>0</v>
      </c>
      <c r="N72" s="155">
        <v>0</v>
      </c>
      <c r="O72" s="156">
        <f t="shared" si="44"/>
        <v>0</v>
      </c>
      <c r="P72" s="154">
        <f t="shared" si="45"/>
        <v>0</v>
      </c>
      <c r="Q72" s="155">
        <v>0</v>
      </c>
      <c r="R72" s="157">
        <f t="shared" si="46"/>
        <v>0</v>
      </c>
      <c r="S72" s="154">
        <f t="shared" si="47"/>
        <v>0</v>
      </c>
      <c r="T72" s="152"/>
      <c r="U72" s="152"/>
    </row>
    <row r="73" spans="1:21" ht="12.75">
      <c r="A73" s="27" t="s">
        <v>239</v>
      </c>
      <c r="B73" s="70" t="s">
        <v>681</v>
      </c>
      <c r="C73" s="20" t="s">
        <v>290</v>
      </c>
      <c r="D73" s="39"/>
      <c r="E73" s="36"/>
      <c r="F73" s="22">
        <f t="shared" si="40"/>
        <v>0</v>
      </c>
      <c r="G73" s="271">
        <f>'Basis of Estimate'!$G$8</f>
        <v>43617</v>
      </c>
      <c r="H73" s="271">
        <f>'Basis of Estimate'!$E$8</f>
        <v>43800</v>
      </c>
      <c r="I73" s="232">
        <f>VLOOKUP(G73,'Cost Indices'!$R$28:$S$1262,2)</f>
        <v>176.77636123196373</v>
      </c>
      <c r="J73" s="232">
        <f>VLOOKUP(H73,'Cost Indices'!$R$28:$S$1262,2)</f>
        <v>178.55150691465684</v>
      </c>
      <c r="K73" s="233">
        <f t="shared" si="41"/>
        <v>1.0041759375077211E-2</v>
      </c>
      <c r="L73" s="234">
        <f t="shared" si="42"/>
        <v>0</v>
      </c>
      <c r="M73" s="235">
        <f t="shared" si="43"/>
        <v>0</v>
      </c>
      <c r="N73" s="155">
        <v>0</v>
      </c>
      <c r="O73" s="156">
        <f t="shared" si="44"/>
        <v>0</v>
      </c>
      <c r="P73" s="154">
        <f t="shared" si="45"/>
        <v>0</v>
      </c>
      <c r="Q73" s="155">
        <v>0</v>
      </c>
      <c r="R73" s="157">
        <f t="shared" si="46"/>
        <v>0</v>
      </c>
      <c r="S73" s="154">
        <f t="shared" si="47"/>
        <v>0</v>
      </c>
      <c r="T73" s="152"/>
      <c r="U73" s="152"/>
    </row>
    <row r="74" spans="1:21" ht="12.75">
      <c r="A74" s="27" t="s">
        <v>240</v>
      </c>
      <c r="B74" s="70" t="s">
        <v>682</v>
      </c>
      <c r="C74" s="20" t="s">
        <v>290</v>
      </c>
      <c r="D74" s="39"/>
      <c r="E74" s="36"/>
      <c r="F74" s="22">
        <f t="shared" si="40"/>
        <v>0</v>
      </c>
      <c r="G74" s="271">
        <f>'Basis of Estimate'!$G$8</f>
        <v>43617</v>
      </c>
      <c r="H74" s="271">
        <f>'Basis of Estimate'!$E$8</f>
        <v>43800</v>
      </c>
      <c r="I74" s="232">
        <f>VLOOKUP(G74,'Cost Indices'!$R$28:$S$1262,2)</f>
        <v>176.77636123196373</v>
      </c>
      <c r="J74" s="232">
        <f>VLOOKUP(H74,'Cost Indices'!$R$28:$S$1262,2)</f>
        <v>178.55150691465684</v>
      </c>
      <c r="K74" s="233">
        <f t="shared" si="41"/>
        <v>1.0041759375077211E-2</v>
      </c>
      <c r="L74" s="234">
        <f t="shared" si="42"/>
        <v>0</v>
      </c>
      <c r="M74" s="235">
        <f t="shared" si="43"/>
        <v>0</v>
      </c>
      <c r="N74" s="155">
        <v>0</v>
      </c>
      <c r="O74" s="156">
        <f t="shared" si="44"/>
        <v>0</v>
      </c>
      <c r="P74" s="154">
        <f t="shared" si="45"/>
        <v>0</v>
      </c>
      <c r="Q74" s="155">
        <v>0</v>
      </c>
      <c r="R74" s="157">
        <f t="shared" si="46"/>
        <v>0</v>
      </c>
      <c r="S74" s="154">
        <f t="shared" si="47"/>
        <v>0</v>
      </c>
      <c r="T74" s="152"/>
      <c r="U74" s="152"/>
    </row>
    <row r="75" spans="1:21" ht="12.75">
      <c r="A75" s="27" t="s">
        <v>241</v>
      </c>
      <c r="B75" s="70" t="s">
        <v>683</v>
      </c>
      <c r="C75" s="20" t="s">
        <v>290</v>
      </c>
      <c r="D75" s="39"/>
      <c r="E75" s="36"/>
      <c r="F75" s="22">
        <f t="shared" si="40"/>
        <v>0</v>
      </c>
      <c r="G75" s="271">
        <f>'Basis of Estimate'!$G$8</f>
        <v>43617</v>
      </c>
      <c r="H75" s="271">
        <f>'Basis of Estimate'!$E$8</f>
        <v>43800</v>
      </c>
      <c r="I75" s="232">
        <f>VLOOKUP(G75,'Cost Indices'!$R$28:$S$1262,2)</f>
        <v>176.77636123196373</v>
      </c>
      <c r="J75" s="232">
        <f>VLOOKUP(H75,'Cost Indices'!$R$28:$S$1262,2)</f>
        <v>178.55150691465684</v>
      </c>
      <c r="K75" s="233">
        <f t="shared" si="41"/>
        <v>1.0041759375077211E-2</v>
      </c>
      <c r="L75" s="234">
        <f t="shared" si="42"/>
        <v>0</v>
      </c>
      <c r="M75" s="235">
        <f t="shared" si="43"/>
        <v>0</v>
      </c>
      <c r="N75" s="155">
        <v>0</v>
      </c>
      <c r="O75" s="156">
        <f t="shared" si="44"/>
        <v>0</v>
      </c>
      <c r="P75" s="154">
        <f t="shared" si="45"/>
        <v>0</v>
      </c>
      <c r="Q75" s="155">
        <v>0</v>
      </c>
      <c r="R75" s="157">
        <f t="shared" si="46"/>
        <v>0</v>
      </c>
      <c r="S75" s="154">
        <f t="shared" si="47"/>
        <v>0</v>
      </c>
      <c r="T75" s="152"/>
      <c r="U75" s="152"/>
    </row>
    <row r="76" spans="1:21" ht="12.75">
      <c r="A76" s="27"/>
      <c r="B76" s="70"/>
      <c r="C76" s="30"/>
      <c r="D76" s="31"/>
      <c r="E76" s="32"/>
      <c r="F76" s="434"/>
      <c r="G76" s="435"/>
      <c r="H76" s="435"/>
      <c r="I76" s="434"/>
      <c r="J76" s="434"/>
      <c r="K76" s="434"/>
      <c r="L76" s="434"/>
      <c r="M76" s="434"/>
      <c r="N76" s="158"/>
      <c r="O76" s="158"/>
      <c r="P76" s="158"/>
      <c r="Q76" s="158"/>
      <c r="R76" s="159"/>
      <c r="S76" s="158"/>
      <c r="T76" s="158"/>
      <c r="U76" s="158"/>
    </row>
    <row r="77" spans="1:21" ht="18">
      <c r="A77" s="103">
        <v>1.2</v>
      </c>
      <c r="B77" s="436" t="s">
        <v>678</v>
      </c>
      <c r="C77" s="759" t="s">
        <v>242</v>
      </c>
      <c r="D77" s="759"/>
      <c r="E77" s="759"/>
      <c r="F77" s="162">
        <f>SUM(F70:F76)</f>
        <v>0</v>
      </c>
      <c r="G77" s="437"/>
      <c r="H77" s="437"/>
      <c r="I77" s="438"/>
      <c r="J77" s="438"/>
      <c r="K77" s="438"/>
      <c r="L77" s="438"/>
      <c r="M77" s="162">
        <f>SUM(M70:M76)</f>
        <v>0</v>
      </c>
      <c r="N77" s="14"/>
      <c r="O77" s="162">
        <f>SUM(O70:O76)</f>
        <v>0</v>
      </c>
      <c r="P77" s="162">
        <f>SUM(P70:P76)</f>
        <v>0</v>
      </c>
      <c r="Q77" s="14"/>
      <c r="R77" s="162">
        <f>SUM(R70:R76)</f>
        <v>0</v>
      </c>
      <c r="S77" s="162">
        <f>SUM(S70:S76)</f>
        <v>0</v>
      </c>
      <c r="T77" s="14"/>
      <c r="U77" s="14"/>
    </row>
    <row r="78" spans="1:21" ht="12.75">
      <c r="A78" s="128"/>
      <c r="B78" s="128"/>
      <c r="C78" s="128"/>
      <c r="D78" s="128"/>
      <c r="E78" s="128"/>
      <c r="F78" s="128"/>
      <c r="G78" s="283"/>
      <c r="H78" s="283"/>
      <c r="I78" s="128"/>
      <c r="J78" s="128"/>
      <c r="K78" s="128"/>
      <c r="L78" s="128"/>
      <c r="M78" s="128"/>
    </row>
    <row r="79" spans="1:21" ht="12.75">
      <c r="A79" s="128"/>
      <c r="B79" s="128"/>
      <c r="C79" s="128"/>
      <c r="D79" s="128"/>
      <c r="E79" s="128"/>
      <c r="F79" s="128"/>
      <c r="G79" s="283"/>
      <c r="H79" s="283"/>
      <c r="I79" s="128"/>
      <c r="J79" s="128"/>
      <c r="K79" s="128"/>
      <c r="L79" s="128"/>
      <c r="M79" s="128"/>
    </row>
    <row r="80" spans="1:21" ht="12.75">
      <c r="A80" s="128"/>
      <c r="B80" s="128"/>
      <c r="C80" s="128"/>
      <c r="D80" s="128"/>
      <c r="E80" s="128"/>
      <c r="F80" s="128"/>
      <c r="G80" s="283"/>
      <c r="H80" s="283"/>
      <c r="I80" s="128"/>
      <c r="J80" s="128"/>
      <c r="K80" s="128"/>
      <c r="L80" s="128"/>
      <c r="M80" s="128"/>
    </row>
    <row r="81" spans="1:13" ht="12.75">
      <c r="A81" s="128"/>
      <c r="B81" s="128"/>
      <c r="C81" s="128"/>
      <c r="D81" s="128"/>
      <c r="E81" s="128"/>
      <c r="F81" s="128"/>
      <c r="G81" s="283"/>
      <c r="H81" s="283"/>
      <c r="I81" s="128"/>
      <c r="J81" s="128"/>
      <c r="K81" s="128"/>
      <c r="L81" s="128"/>
      <c r="M81" s="128"/>
    </row>
    <row r="82" spans="1:13" ht="12.75">
      <c r="A82" s="128"/>
      <c r="B82" s="128"/>
      <c r="C82" s="128"/>
      <c r="D82" s="128"/>
      <c r="E82" s="128"/>
      <c r="F82" s="128"/>
      <c r="G82" s="283"/>
      <c r="H82" s="283"/>
      <c r="I82" s="128"/>
      <c r="J82" s="128"/>
      <c r="K82" s="128"/>
      <c r="L82" s="128"/>
      <c r="M82" s="128"/>
    </row>
    <row r="83" spans="1:13" ht="12.75">
      <c r="A83" s="128"/>
      <c r="B83" s="128"/>
      <c r="C83" s="128"/>
      <c r="D83" s="128"/>
      <c r="E83" s="128"/>
      <c r="F83" s="128"/>
      <c r="G83" s="283"/>
      <c r="H83" s="283"/>
      <c r="I83" s="128"/>
      <c r="J83" s="128"/>
      <c r="K83" s="128"/>
      <c r="L83" s="128"/>
      <c r="M83" s="128"/>
    </row>
    <row r="84" spans="1:13" ht="12.75">
      <c r="A84" s="128"/>
      <c r="B84" s="128"/>
      <c r="C84" s="128"/>
      <c r="D84" s="128"/>
      <c r="E84" s="128"/>
      <c r="F84" s="128"/>
      <c r="G84" s="283"/>
      <c r="H84" s="283"/>
      <c r="I84" s="128"/>
      <c r="J84" s="128"/>
      <c r="K84" s="128"/>
      <c r="L84" s="128"/>
      <c r="M84" s="128"/>
    </row>
    <row r="85" spans="1:13" ht="12.75">
      <c r="A85" s="128"/>
      <c r="B85" s="128"/>
      <c r="C85" s="128"/>
      <c r="D85" s="128"/>
      <c r="E85" s="128"/>
      <c r="F85" s="128"/>
      <c r="G85" s="283"/>
      <c r="H85" s="283"/>
      <c r="I85" s="128"/>
      <c r="J85" s="128"/>
      <c r="K85" s="128"/>
      <c r="L85" s="128"/>
      <c r="M85" s="128"/>
    </row>
    <row r="86" spans="1:13" ht="12.75">
      <c r="A86" s="128"/>
      <c r="B86" s="128"/>
      <c r="C86" s="128"/>
      <c r="D86" s="128"/>
      <c r="E86" s="128"/>
      <c r="F86" s="128"/>
      <c r="G86" s="283"/>
      <c r="H86" s="283"/>
      <c r="I86" s="128"/>
      <c r="J86" s="128"/>
      <c r="K86" s="128"/>
      <c r="L86" s="128"/>
      <c r="M86" s="128"/>
    </row>
    <row r="87" spans="1:13" ht="12.75">
      <c r="A87" s="128"/>
      <c r="B87" s="128"/>
      <c r="C87" s="128"/>
      <c r="D87" s="128"/>
      <c r="E87" s="128"/>
      <c r="F87" s="128"/>
      <c r="G87" s="283"/>
      <c r="H87" s="283"/>
      <c r="I87" s="128"/>
      <c r="J87" s="128"/>
      <c r="K87" s="128"/>
      <c r="L87" s="128"/>
      <c r="M87" s="128"/>
    </row>
    <row r="88" spans="1:13" ht="12.75">
      <c r="A88" s="128"/>
      <c r="B88" s="128"/>
      <c r="C88" s="128"/>
      <c r="D88" s="128"/>
      <c r="E88" s="128"/>
      <c r="F88" s="128"/>
      <c r="G88" s="283"/>
      <c r="H88" s="283"/>
      <c r="I88" s="128"/>
      <c r="J88" s="128"/>
      <c r="K88" s="128"/>
      <c r="L88" s="128"/>
      <c r="M88" s="128"/>
    </row>
    <row r="89" spans="1:13" ht="12.75">
      <c r="A89" s="128"/>
      <c r="B89" s="128"/>
      <c r="C89" s="128"/>
      <c r="D89" s="128"/>
      <c r="E89" s="128"/>
      <c r="F89" s="128"/>
      <c r="G89" s="283"/>
      <c r="H89" s="283"/>
      <c r="I89" s="128"/>
      <c r="J89" s="128"/>
      <c r="K89" s="128"/>
      <c r="L89" s="128"/>
      <c r="M89" s="128"/>
    </row>
    <row r="90" spans="1:13" ht="12.75">
      <c r="A90" s="128"/>
      <c r="B90" s="128"/>
      <c r="C90" s="128"/>
      <c r="D90" s="128"/>
      <c r="E90" s="128"/>
      <c r="F90" s="128"/>
      <c r="G90" s="283"/>
      <c r="H90" s="283"/>
      <c r="I90" s="128"/>
      <c r="J90" s="128"/>
      <c r="K90" s="128"/>
      <c r="L90" s="128"/>
      <c r="M90" s="128"/>
    </row>
    <row r="91" spans="1:13" ht="12.75">
      <c r="A91" s="128"/>
      <c r="B91" s="128"/>
      <c r="C91" s="128"/>
      <c r="D91" s="128"/>
      <c r="E91" s="128"/>
      <c r="F91" s="128"/>
      <c r="G91" s="283"/>
      <c r="H91" s="283"/>
      <c r="I91" s="128"/>
      <c r="J91" s="128"/>
      <c r="K91" s="128"/>
      <c r="L91" s="128"/>
      <c r="M91" s="128"/>
    </row>
    <row r="92" spans="1:13" ht="12.75">
      <c r="A92" s="128"/>
      <c r="B92" s="128"/>
      <c r="C92" s="128"/>
      <c r="D92" s="128"/>
      <c r="E92" s="128"/>
      <c r="F92" s="128"/>
      <c r="G92" s="283"/>
      <c r="H92" s="283"/>
      <c r="I92" s="128"/>
      <c r="J92" s="128"/>
      <c r="K92" s="128"/>
      <c r="L92" s="128"/>
      <c r="M92" s="128"/>
    </row>
    <row r="93" spans="1:13" ht="12.75">
      <c r="A93" s="128"/>
      <c r="B93" s="128"/>
      <c r="C93" s="128"/>
      <c r="D93" s="128"/>
      <c r="E93" s="128"/>
      <c r="F93" s="128"/>
      <c r="G93" s="283"/>
      <c r="H93" s="283"/>
      <c r="I93" s="128"/>
      <c r="J93" s="128"/>
      <c r="K93" s="128"/>
      <c r="L93" s="128"/>
      <c r="M93" s="128"/>
    </row>
    <row r="94" spans="1:13" ht="12.75">
      <c r="A94" s="128"/>
      <c r="B94" s="128"/>
      <c r="C94" s="128"/>
      <c r="D94" s="128"/>
      <c r="E94" s="128"/>
      <c r="F94" s="128"/>
      <c r="G94" s="283"/>
      <c r="H94" s="283"/>
      <c r="I94" s="128"/>
      <c r="J94" s="128"/>
      <c r="K94" s="128"/>
      <c r="L94" s="128"/>
      <c r="M94" s="128"/>
    </row>
    <row r="95" spans="1:13" ht="12.75">
      <c r="A95" s="128"/>
      <c r="B95" s="128"/>
      <c r="C95" s="128"/>
      <c r="D95" s="128"/>
      <c r="E95" s="128"/>
      <c r="F95" s="128"/>
      <c r="G95" s="283"/>
      <c r="H95" s="283"/>
      <c r="I95" s="128"/>
      <c r="J95" s="128"/>
      <c r="K95" s="128"/>
      <c r="L95" s="128"/>
      <c r="M95" s="128"/>
    </row>
    <row r="96" spans="1:13" ht="12.75">
      <c r="A96" s="128"/>
      <c r="B96" s="128"/>
      <c r="C96" s="128"/>
      <c r="D96" s="128"/>
      <c r="E96" s="128"/>
      <c r="F96" s="128"/>
      <c r="G96" s="283"/>
      <c r="H96" s="283"/>
      <c r="I96" s="128"/>
      <c r="J96" s="128"/>
      <c r="K96" s="128"/>
      <c r="L96" s="128"/>
      <c r="M96" s="128"/>
    </row>
    <row r="97" spans="1:13" ht="12.75">
      <c r="A97" s="128"/>
      <c r="B97" s="128"/>
      <c r="C97" s="128"/>
      <c r="D97" s="128"/>
      <c r="E97" s="128"/>
      <c r="F97" s="128"/>
      <c r="G97" s="283"/>
      <c r="H97" s="283"/>
      <c r="I97" s="128"/>
      <c r="J97" s="128"/>
      <c r="K97" s="128"/>
      <c r="L97" s="128"/>
      <c r="M97" s="128"/>
    </row>
    <row r="98" spans="1:13" ht="12.75">
      <c r="A98" s="128"/>
      <c r="B98" s="128"/>
      <c r="C98" s="128"/>
      <c r="D98" s="128"/>
      <c r="E98" s="128"/>
      <c r="F98" s="128"/>
      <c r="G98" s="283"/>
      <c r="H98" s="283"/>
      <c r="I98" s="128"/>
      <c r="J98" s="128"/>
      <c r="K98" s="128"/>
      <c r="L98" s="128"/>
      <c r="M98" s="128"/>
    </row>
    <row r="99" spans="1:13" ht="12.75">
      <c r="A99" s="128"/>
      <c r="B99" s="128"/>
      <c r="C99" s="128"/>
      <c r="D99" s="128"/>
      <c r="E99" s="128"/>
      <c r="F99" s="128"/>
      <c r="G99" s="283"/>
      <c r="H99" s="283"/>
      <c r="I99" s="128"/>
      <c r="J99" s="128"/>
      <c r="K99" s="128"/>
      <c r="L99" s="128"/>
      <c r="M99" s="128"/>
    </row>
    <row r="100" spans="1:13" ht="12.75">
      <c r="A100" s="128"/>
      <c r="B100" s="128"/>
      <c r="C100" s="128"/>
      <c r="D100" s="128"/>
      <c r="E100" s="128"/>
      <c r="F100" s="128"/>
      <c r="G100" s="283"/>
      <c r="H100" s="283"/>
      <c r="I100" s="128"/>
      <c r="J100" s="128"/>
      <c r="K100" s="128"/>
      <c r="L100" s="128"/>
      <c r="M100" s="128"/>
    </row>
    <row r="101" spans="1:13" ht="12.75">
      <c r="A101" s="128"/>
      <c r="B101" s="128"/>
      <c r="C101" s="128"/>
      <c r="D101" s="128"/>
      <c r="E101" s="128"/>
      <c r="F101" s="128"/>
      <c r="G101" s="283"/>
      <c r="H101" s="283"/>
      <c r="I101" s="128"/>
      <c r="J101" s="128"/>
      <c r="K101" s="128"/>
      <c r="L101" s="128"/>
      <c r="M101" s="128"/>
    </row>
    <row r="102" spans="1:13" ht="12.75">
      <c r="A102" s="128"/>
      <c r="B102" s="128"/>
      <c r="C102" s="128"/>
      <c r="D102" s="128"/>
      <c r="E102" s="128"/>
      <c r="F102" s="128"/>
      <c r="G102" s="283"/>
      <c r="H102" s="283"/>
      <c r="I102" s="128"/>
      <c r="J102" s="128"/>
      <c r="K102" s="128"/>
      <c r="L102" s="128"/>
      <c r="M102" s="128"/>
    </row>
    <row r="103" spans="1:13" ht="12.75">
      <c r="A103" s="128"/>
      <c r="B103" s="128"/>
      <c r="C103" s="128"/>
      <c r="D103" s="128"/>
      <c r="E103" s="128"/>
      <c r="F103" s="128"/>
      <c r="G103" s="283"/>
      <c r="H103" s="283"/>
      <c r="I103" s="128"/>
      <c r="J103" s="128"/>
      <c r="K103" s="128"/>
      <c r="L103" s="128"/>
      <c r="M103" s="128"/>
    </row>
    <row r="104" spans="1:13" ht="12.75">
      <c r="A104" s="128"/>
      <c r="B104" s="128"/>
      <c r="C104" s="128"/>
      <c r="D104" s="128"/>
      <c r="E104" s="128"/>
      <c r="F104" s="128"/>
      <c r="G104" s="283"/>
      <c r="H104" s="283"/>
      <c r="I104" s="128"/>
      <c r="J104" s="128"/>
      <c r="K104" s="128"/>
      <c r="L104" s="128"/>
      <c r="M104" s="128"/>
    </row>
    <row r="105" spans="1:13" ht="12.75">
      <c r="A105" s="128"/>
      <c r="B105" s="128"/>
      <c r="C105" s="128"/>
      <c r="D105" s="128"/>
      <c r="E105" s="128"/>
      <c r="F105" s="128"/>
      <c r="G105" s="283"/>
      <c r="H105" s="283"/>
      <c r="I105" s="128"/>
      <c r="J105" s="128"/>
      <c r="K105" s="128"/>
      <c r="L105" s="128"/>
      <c r="M105" s="128"/>
    </row>
    <row r="106" spans="1:13" ht="12.75">
      <c r="A106" s="128"/>
      <c r="B106" s="128"/>
      <c r="C106" s="128"/>
      <c r="D106" s="128"/>
      <c r="E106" s="128"/>
      <c r="F106" s="128"/>
      <c r="G106" s="283"/>
      <c r="H106" s="283"/>
      <c r="I106" s="128"/>
      <c r="J106" s="128"/>
      <c r="K106" s="128"/>
      <c r="L106" s="128"/>
      <c r="M106" s="128"/>
    </row>
    <row r="107" spans="1:13" ht="12.75">
      <c r="A107" s="128"/>
      <c r="B107" s="128"/>
      <c r="C107" s="128"/>
      <c r="D107" s="128"/>
      <c r="E107" s="128"/>
      <c r="F107" s="128"/>
      <c r="G107" s="283"/>
      <c r="H107" s="283"/>
      <c r="I107" s="128"/>
      <c r="J107" s="128"/>
      <c r="K107" s="128"/>
      <c r="L107" s="128"/>
      <c r="M107" s="128"/>
    </row>
    <row r="108" spans="1:13" ht="12.75">
      <c r="A108" s="128"/>
      <c r="B108" s="128"/>
      <c r="C108" s="128"/>
      <c r="D108" s="128"/>
      <c r="E108" s="128"/>
      <c r="F108" s="128"/>
      <c r="G108" s="283"/>
      <c r="H108" s="283"/>
      <c r="I108" s="128"/>
      <c r="J108" s="128"/>
      <c r="K108" s="128"/>
      <c r="L108" s="128"/>
      <c r="M108" s="128"/>
    </row>
    <row r="109" spans="1:13" ht="12.75">
      <c r="A109" s="128"/>
      <c r="B109" s="128"/>
      <c r="C109" s="128"/>
      <c r="D109" s="128"/>
      <c r="E109" s="128"/>
      <c r="F109" s="128"/>
      <c r="G109" s="283"/>
      <c r="H109" s="283"/>
      <c r="I109" s="128"/>
      <c r="J109" s="128"/>
      <c r="K109" s="128"/>
      <c r="L109" s="128"/>
      <c r="M109" s="128"/>
    </row>
    <row r="110" spans="1:13" ht="12.75">
      <c r="A110" s="128"/>
      <c r="B110" s="128"/>
      <c r="C110" s="128"/>
      <c r="D110" s="128"/>
      <c r="E110" s="128"/>
      <c r="F110" s="128"/>
      <c r="G110" s="283"/>
      <c r="H110" s="283"/>
      <c r="I110" s="128"/>
      <c r="J110" s="128"/>
      <c r="K110" s="128"/>
      <c r="L110" s="128"/>
      <c r="M110" s="128"/>
    </row>
    <row r="111" spans="1:13" ht="12.75">
      <c r="A111" s="128"/>
      <c r="B111" s="128"/>
      <c r="C111" s="128"/>
      <c r="D111" s="128"/>
      <c r="E111" s="128"/>
      <c r="F111" s="128"/>
      <c r="G111" s="283"/>
      <c r="H111" s="283"/>
      <c r="I111" s="128"/>
      <c r="J111" s="128"/>
      <c r="K111" s="128"/>
      <c r="L111" s="128"/>
      <c r="M111" s="128"/>
    </row>
    <row r="112" spans="1:13" ht="12.75">
      <c r="A112" s="128"/>
      <c r="B112" s="128"/>
      <c r="C112" s="128"/>
      <c r="D112" s="128"/>
      <c r="E112" s="128"/>
      <c r="F112" s="128"/>
      <c r="G112" s="283"/>
      <c r="H112" s="283"/>
      <c r="I112" s="128"/>
      <c r="J112" s="128"/>
      <c r="K112" s="128"/>
      <c r="L112" s="128"/>
      <c r="M112" s="128"/>
    </row>
    <row r="113" spans="1:13" ht="12.75">
      <c r="A113" s="128"/>
      <c r="B113" s="128"/>
      <c r="C113" s="128"/>
      <c r="D113" s="128"/>
      <c r="E113" s="128"/>
      <c r="F113" s="128"/>
      <c r="G113" s="283"/>
      <c r="H113" s="283"/>
      <c r="I113" s="128"/>
      <c r="J113" s="128"/>
      <c r="K113" s="128"/>
      <c r="L113" s="128"/>
      <c r="M113" s="128"/>
    </row>
    <row r="114" spans="1:13" ht="12.75">
      <c r="A114" s="128"/>
      <c r="B114" s="128"/>
      <c r="C114" s="128"/>
      <c r="D114" s="128"/>
      <c r="E114" s="128"/>
      <c r="F114" s="128"/>
      <c r="G114" s="283"/>
      <c r="H114" s="283"/>
      <c r="I114" s="128"/>
      <c r="J114" s="128"/>
      <c r="K114" s="128"/>
      <c r="L114" s="128"/>
      <c r="M114" s="128"/>
    </row>
    <row r="115" spans="1:13" ht="12.75"/>
    <row r="116" spans="1:13" ht="12.75"/>
    <row r="117" spans="1:13" ht="12.75"/>
    <row r="118" spans="1:13" ht="12.75"/>
    <row r="119" spans="1:13" ht="12.75"/>
    <row r="120" spans="1:13" ht="12.75"/>
    <row r="121" spans="1:13" ht="12.75"/>
    <row r="122" spans="1:13" ht="12.75"/>
    <row r="123" spans="1:13" ht="12.75"/>
    <row r="124" spans="1:13" ht="12.75"/>
    <row r="125" spans="1:13" ht="12.75"/>
    <row r="126" spans="1:13" ht="12.75"/>
    <row r="127" spans="1:13" ht="12.75"/>
    <row r="128" spans="1:13"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sheetData>
  <mergeCells count="9">
    <mergeCell ref="G5:M5"/>
    <mergeCell ref="C66:E66"/>
    <mergeCell ref="C77:E77"/>
    <mergeCell ref="A1:F1"/>
    <mergeCell ref="A2:F2"/>
    <mergeCell ref="A3:F3"/>
    <mergeCell ref="A4:F4"/>
    <mergeCell ref="A5:F5"/>
    <mergeCell ref="G1:U1"/>
  </mergeCells>
  <phoneticPr fontId="14" type="noConversion"/>
  <printOptions horizontalCentered="1"/>
  <pageMargins left="0" right="0" top="0.35433070866141736" bottom="1.1023622047244095" header="0.23622047244094491" footer="0.19685039370078741"/>
  <pageSetup paperSize="9" scale="35" fitToHeight="0" orientation="landscape" verticalDpi="300" r:id="rId1"/>
  <headerFooter alignWithMargins="0">
    <oddFooter>&amp;L&amp;Z&amp;F&amp;C                  &amp;R&amp;D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98"/>
  <sheetViews>
    <sheetView view="pageBreakPreview" zoomScale="75" zoomScaleNormal="75" workbookViewId="0">
      <pane ySplit="6" topLeftCell="A7" activePane="bottomLeft" state="frozen"/>
      <selection pane="bottomLeft" activeCell="A7" sqref="A7"/>
    </sheetView>
  </sheetViews>
  <sheetFormatPr defaultRowHeight="12.75"/>
  <cols>
    <col min="2" max="2" width="52.5703125" customWidth="1"/>
    <col min="3" max="3" width="11.7109375" bestFit="1" customWidth="1"/>
    <col min="4" max="4" width="11.85546875" customWidth="1"/>
    <col min="6" max="6" width="11.42578125" customWidth="1"/>
    <col min="7" max="8" width="11.42578125" style="242" customWidth="1"/>
    <col min="9" max="13" width="11.42578125" customWidth="1"/>
    <col min="14" max="14" width="12.140625" customWidth="1"/>
    <col min="15" max="15" width="12" customWidth="1"/>
    <col min="17" max="17" width="17.7109375" bestFit="1" customWidth="1"/>
    <col min="18" max="18" width="17.42578125" bestFit="1" customWidth="1"/>
    <col min="19" max="19" width="12.7109375" customWidth="1"/>
    <col min="20" max="20" width="16.140625" bestFit="1" customWidth="1"/>
    <col min="21" max="21" width="19.7109375" bestFit="1" customWidth="1"/>
  </cols>
  <sheetData>
    <row r="1" spans="1:21" ht="18">
      <c r="A1" s="710" t="s">
        <v>642</v>
      </c>
      <c r="B1" s="710"/>
      <c r="C1" s="710"/>
      <c r="D1" s="710"/>
      <c r="E1" s="710"/>
      <c r="F1" s="710"/>
      <c r="G1" s="762" t="s">
        <v>1074</v>
      </c>
      <c r="H1" s="762"/>
      <c r="I1" s="762"/>
      <c r="J1" s="762"/>
      <c r="K1" s="762"/>
      <c r="L1" s="762"/>
      <c r="M1" s="762"/>
      <c r="N1" s="762"/>
      <c r="O1" s="762"/>
      <c r="P1" s="762"/>
      <c r="Q1" s="762"/>
      <c r="R1" s="762"/>
      <c r="S1" s="762"/>
      <c r="T1" s="762"/>
      <c r="U1" s="762"/>
    </row>
    <row r="2" spans="1:21" ht="18">
      <c r="A2" s="760" t="s">
        <v>18</v>
      </c>
      <c r="B2" s="760"/>
      <c r="C2" s="760"/>
      <c r="D2" s="760"/>
      <c r="E2" s="760"/>
      <c r="F2" s="760"/>
      <c r="G2" s="240"/>
      <c r="H2" s="240"/>
      <c r="I2" s="147"/>
      <c r="J2" s="147"/>
      <c r="K2" s="147"/>
      <c r="L2" s="147"/>
      <c r="M2" s="147"/>
    </row>
    <row r="3" spans="1:21" ht="15.75">
      <c r="A3" s="765" t="s">
        <v>1019</v>
      </c>
      <c r="B3" s="765"/>
      <c r="C3" s="765"/>
      <c r="D3" s="765"/>
      <c r="E3" s="765"/>
      <c r="F3" s="765"/>
      <c r="G3" s="241"/>
      <c r="H3" s="241"/>
      <c r="I3" s="9"/>
      <c r="J3" s="9"/>
      <c r="K3" s="9"/>
      <c r="L3" s="9"/>
      <c r="M3" s="9"/>
    </row>
    <row r="4" spans="1:21" ht="33.75" customHeight="1">
      <c r="A4" s="763" t="str">
        <f>SUMMARY!$A$4</f>
        <v>PUMPING STATION TYPE XX, OVERFLOW STORAGE, PRESSURE MAIN, GRAVITY SEWER, VACUUM SEWER &amp; VACUUM PUMP STATION</v>
      </c>
      <c r="B4" s="764"/>
      <c r="C4" s="764"/>
      <c r="D4" s="764"/>
      <c r="E4" s="764"/>
      <c r="F4" s="764"/>
    </row>
    <row r="5" spans="1:21" ht="40.5" customHeight="1">
      <c r="A5" s="711"/>
      <c r="B5" s="761"/>
      <c r="C5" s="761"/>
      <c r="D5" s="761"/>
      <c r="E5" s="761"/>
      <c r="F5" s="761"/>
      <c r="G5" s="756" t="s">
        <v>536</v>
      </c>
      <c r="H5" s="757"/>
      <c r="I5" s="757"/>
      <c r="J5" s="757"/>
      <c r="K5" s="757"/>
      <c r="L5" s="757"/>
      <c r="M5" s="758"/>
    </row>
    <row r="6" spans="1:21" ht="38.25">
      <c r="A6" s="10" t="s">
        <v>633</v>
      </c>
      <c r="B6" s="57" t="s">
        <v>634</v>
      </c>
      <c r="C6" s="11" t="s">
        <v>635</v>
      </c>
      <c r="D6" s="12" t="s">
        <v>636</v>
      </c>
      <c r="E6" s="163" t="s">
        <v>637</v>
      </c>
      <c r="F6" s="163" t="s">
        <v>644</v>
      </c>
      <c r="G6" s="268" t="s">
        <v>537</v>
      </c>
      <c r="H6" s="268" t="s">
        <v>538</v>
      </c>
      <c r="I6" s="243" t="s">
        <v>539</v>
      </c>
      <c r="J6" s="243" t="s">
        <v>540</v>
      </c>
      <c r="K6" s="243" t="s">
        <v>541</v>
      </c>
      <c r="L6" s="243" t="s">
        <v>542</v>
      </c>
      <c r="M6" s="243" t="s">
        <v>543</v>
      </c>
      <c r="N6" s="135" t="s">
        <v>380</v>
      </c>
      <c r="O6" s="135" t="s">
        <v>381</v>
      </c>
      <c r="P6" s="135" t="s">
        <v>382</v>
      </c>
      <c r="Q6" s="54" t="s">
        <v>383</v>
      </c>
      <c r="R6" s="136" t="s">
        <v>740</v>
      </c>
      <c r="S6" s="48" t="s">
        <v>741</v>
      </c>
      <c r="T6" s="54" t="s">
        <v>742</v>
      </c>
      <c r="U6" s="54" t="s">
        <v>743</v>
      </c>
    </row>
    <row r="7" spans="1:21" ht="36">
      <c r="A7" s="223">
        <v>2</v>
      </c>
      <c r="B7" s="224" t="s">
        <v>711</v>
      </c>
      <c r="C7" s="225"/>
      <c r="D7" s="226"/>
      <c r="E7" s="227"/>
      <c r="F7" s="228"/>
      <c r="G7" s="276"/>
      <c r="H7" s="276"/>
      <c r="I7" s="228"/>
      <c r="J7" s="228"/>
      <c r="K7" s="228"/>
      <c r="L7" s="228"/>
      <c r="M7" s="228"/>
      <c r="N7" s="153"/>
      <c r="O7" s="153"/>
      <c r="P7" s="153"/>
      <c r="Q7" s="153"/>
      <c r="R7" s="229"/>
      <c r="S7" s="153"/>
      <c r="T7" s="153"/>
      <c r="U7" s="153"/>
    </row>
    <row r="8" spans="1:21" ht="18">
      <c r="A8" s="164">
        <v>2.1</v>
      </c>
      <c r="B8" s="165" t="s">
        <v>315</v>
      </c>
      <c r="C8" s="17"/>
      <c r="D8" s="18"/>
      <c r="E8" s="19"/>
      <c r="F8" s="166"/>
      <c r="G8" s="277"/>
      <c r="H8" s="277"/>
      <c r="I8" s="166"/>
      <c r="J8" s="166"/>
      <c r="K8" s="166"/>
      <c r="L8" s="166"/>
      <c r="M8" s="166"/>
      <c r="N8" s="167"/>
      <c r="O8" s="167"/>
      <c r="P8" s="167"/>
      <c r="Q8" s="167"/>
      <c r="R8" s="168"/>
      <c r="S8" s="167"/>
      <c r="T8" s="167"/>
      <c r="U8" s="167"/>
    </row>
    <row r="9" spans="1:21" s="6" customFormat="1">
      <c r="A9" s="471" t="s">
        <v>959</v>
      </c>
      <c r="B9" s="60" t="s">
        <v>712</v>
      </c>
      <c r="C9" s="127" t="s">
        <v>290</v>
      </c>
      <c r="D9" s="39"/>
      <c r="E9" s="36"/>
      <c r="F9" s="22">
        <f>+E9*D9</f>
        <v>0</v>
      </c>
      <c r="G9" s="271">
        <f>'Basis of Estimate'!$G$8</f>
        <v>43617</v>
      </c>
      <c r="H9" s="271">
        <f>'Basis of Estimate'!$E$8</f>
        <v>43800</v>
      </c>
      <c r="I9" s="232">
        <f>VLOOKUP(G9,'Cost Indices'!$R$28:$S$1262,2)</f>
        <v>176.77636123196373</v>
      </c>
      <c r="J9" s="232">
        <f>VLOOKUP(H9,'Cost Indices'!$R$28:$S$1262,2)</f>
        <v>178.55150691465684</v>
      </c>
      <c r="K9" s="233">
        <f t="shared" ref="K9:K14" si="0">(J9-I9)/I9</f>
        <v>1.0041759375077211E-2</v>
      </c>
      <c r="L9" s="234">
        <f>E9*(1+K9)</f>
        <v>0</v>
      </c>
      <c r="M9" s="235">
        <f>+L9*D9</f>
        <v>0</v>
      </c>
      <c r="N9" s="155">
        <v>0</v>
      </c>
      <c r="O9" s="156">
        <f t="shared" ref="O9:O14" si="1">M9*N9</f>
        <v>0</v>
      </c>
      <c r="P9" s="154">
        <f t="shared" ref="P9:P14" si="2">M9+O9</f>
        <v>0</v>
      </c>
      <c r="Q9" s="155">
        <v>0</v>
      </c>
      <c r="R9" s="157">
        <f t="shared" ref="R9:R14" si="3">P9*Q9</f>
        <v>0</v>
      </c>
      <c r="S9" s="154">
        <f t="shared" ref="S9:S14" si="4">P9+R9</f>
        <v>0</v>
      </c>
      <c r="T9" s="152"/>
      <c r="U9" s="152"/>
    </row>
    <row r="10" spans="1:21" s="6" customFormat="1">
      <c r="A10" s="471" t="s">
        <v>960</v>
      </c>
      <c r="B10" s="204" t="s">
        <v>957</v>
      </c>
      <c r="C10" s="127" t="s">
        <v>713</v>
      </c>
      <c r="D10" s="250"/>
      <c r="E10" s="55"/>
      <c r="F10" s="251">
        <f>+F9*D10</f>
        <v>0</v>
      </c>
      <c r="G10" s="271">
        <f>'Basis of Estimate'!$G$8</f>
        <v>43617</v>
      </c>
      <c r="H10" s="271">
        <f>'Basis of Estimate'!$E$8</f>
        <v>43800</v>
      </c>
      <c r="I10" s="232">
        <f>VLOOKUP(G10,'Cost Indices'!$R$28:$S$1262,2)</f>
        <v>176.77636123196373</v>
      </c>
      <c r="J10" s="232">
        <f>VLOOKUP(H10,'Cost Indices'!$R$28:$S$1262,2)</f>
        <v>178.55150691465684</v>
      </c>
      <c r="K10" s="233">
        <f t="shared" si="0"/>
        <v>1.0041759375077211E-2</v>
      </c>
      <c r="L10" s="234">
        <f>F10*(1+K10)</f>
        <v>0</v>
      </c>
      <c r="M10" s="235">
        <f>L10</f>
        <v>0</v>
      </c>
      <c r="N10" s="155">
        <v>0</v>
      </c>
      <c r="O10" s="156">
        <f t="shared" si="1"/>
        <v>0</v>
      </c>
      <c r="P10" s="154">
        <f t="shared" si="2"/>
        <v>0</v>
      </c>
      <c r="Q10" s="155">
        <v>0</v>
      </c>
      <c r="R10" s="157">
        <f t="shared" si="3"/>
        <v>0</v>
      </c>
      <c r="S10" s="154">
        <f t="shared" si="4"/>
        <v>0</v>
      </c>
      <c r="T10" s="152"/>
      <c r="U10" s="152"/>
    </row>
    <row r="11" spans="1:21" s="6" customFormat="1" ht="25.5">
      <c r="A11" s="471" t="s">
        <v>961</v>
      </c>
      <c r="B11" s="60" t="s">
        <v>719</v>
      </c>
      <c r="C11" s="127" t="s">
        <v>290</v>
      </c>
      <c r="D11" s="39"/>
      <c r="E11" s="36"/>
      <c r="F11" s="22">
        <f>+E11*D11</f>
        <v>0</v>
      </c>
      <c r="G11" s="271">
        <f>'Basis of Estimate'!$G$8</f>
        <v>43617</v>
      </c>
      <c r="H11" s="271">
        <f>'Basis of Estimate'!$E$8</f>
        <v>43800</v>
      </c>
      <c r="I11" s="232">
        <f>VLOOKUP(G11,'Cost Indices'!$R$28:$S$1262,2)</f>
        <v>176.77636123196373</v>
      </c>
      <c r="J11" s="232">
        <f>VLOOKUP(H11,'Cost Indices'!$R$28:$S$1262,2)</f>
        <v>178.55150691465684</v>
      </c>
      <c r="K11" s="233">
        <f t="shared" si="0"/>
        <v>1.0041759375077211E-2</v>
      </c>
      <c r="L11" s="234">
        <f>E11*(1+K11)</f>
        <v>0</v>
      </c>
      <c r="M11" s="235">
        <f>+L11*D11</f>
        <v>0</v>
      </c>
      <c r="N11" s="155">
        <v>0</v>
      </c>
      <c r="O11" s="156">
        <f t="shared" si="1"/>
        <v>0</v>
      </c>
      <c r="P11" s="154">
        <f t="shared" si="2"/>
        <v>0</v>
      </c>
      <c r="Q11" s="155">
        <v>0</v>
      </c>
      <c r="R11" s="157">
        <f t="shared" si="3"/>
        <v>0</v>
      </c>
      <c r="S11" s="154">
        <f t="shared" si="4"/>
        <v>0</v>
      </c>
      <c r="T11" s="152"/>
      <c r="U11" s="152"/>
    </row>
    <row r="12" spans="1:21" s="6" customFormat="1">
      <c r="A12" s="471" t="s">
        <v>962</v>
      </c>
      <c r="B12" s="204" t="s">
        <v>958</v>
      </c>
      <c r="C12" s="127" t="s">
        <v>713</v>
      </c>
      <c r="D12" s="250"/>
      <c r="E12" s="55"/>
      <c r="F12" s="251">
        <f>+F11*D12</f>
        <v>0</v>
      </c>
      <c r="G12" s="271">
        <f>'Basis of Estimate'!$G$8</f>
        <v>43617</v>
      </c>
      <c r="H12" s="271">
        <f>'Basis of Estimate'!$E$8</f>
        <v>43800</v>
      </c>
      <c r="I12" s="232">
        <f>VLOOKUP(G12,'Cost Indices'!$R$28:$S$1262,2)</f>
        <v>176.77636123196373</v>
      </c>
      <c r="J12" s="232">
        <f>VLOOKUP(H12,'Cost Indices'!$R$28:$S$1262,2)</f>
        <v>178.55150691465684</v>
      </c>
      <c r="K12" s="233">
        <f t="shared" si="0"/>
        <v>1.0041759375077211E-2</v>
      </c>
      <c r="L12" s="234">
        <f>F12*(1+K12)</f>
        <v>0</v>
      </c>
      <c r="M12" s="235">
        <f>L12</f>
        <v>0</v>
      </c>
      <c r="N12" s="155">
        <v>0</v>
      </c>
      <c r="O12" s="156">
        <f t="shared" si="1"/>
        <v>0</v>
      </c>
      <c r="P12" s="154">
        <f t="shared" si="2"/>
        <v>0</v>
      </c>
      <c r="Q12" s="155">
        <v>0</v>
      </c>
      <c r="R12" s="157">
        <f t="shared" si="3"/>
        <v>0</v>
      </c>
      <c r="S12" s="154">
        <f t="shared" si="4"/>
        <v>0</v>
      </c>
      <c r="T12" s="152"/>
      <c r="U12" s="152"/>
    </row>
    <row r="13" spans="1:21" s="6" customFormat="1">
      <c r="A13" s="471" t="s">
        <v>963</v>
      </c>
      <c r="B13" s="60" t="s">
        <v>124</v>
      </c>
      <c r="C13" s="127" t="s">
        <v>290</v>
      </c>
      <c r="D13" s="39"/>
      <c r="E13" s="36"/>
      <c r="F13" s="22">
        <f>+E13*D13</f>
        <v>0</v>
      </c>
      <c r="G13" s="271">
        <f>'Basis of Estimate'!$G$8</f>
        <v>43617</v>
      </c>
      <c r="H13" s="271">
        <f>'Basis of Estimate'!$E$8</f>
        <v>43800</v>
      </c>
      <c r="I13" s="232">
        <f>VLOOKUP(G13,'Cost Indices'!$R$28:$S$1262,2)</f>
        <v>176.77636123196373</v>
      </c>
      <c r="J13" s="232">
        <f>VLOOKUP(H13,'Cost Indices'!$R$28:$S$1262,2)</f>
        <v>178.55150691465684</v>
      </c>
      <c r="K13" s="233">
        <f t="shared" si="0"/>
        <v>1.0041759375077211E-2</v>
      </c>
      <c r="L13" s="234">
        <f>E13*(1+K13)</f>
        <v>0</v>
      </c>
      <c r="M13" s="235">
        <f>+L13*D13</f>
        <v>0</v>
      </c>
      <c r="N13" s="155">
        <v>0</v>
      </c>
      <c r="O13" s="156">
        <f t="shared" si="1"/>
        <v>0</v>
      </c>
      <c r="P13" s="154">
        <f t="shared" si="2"/>
        <v>0</v>
      </c>
      <c r="Q13" s="155">
        <v>0</v>
      </c>
      <c r="R13" s="157">
        <f t="shared" si="3"/>
        <v>0</v>
      </c>
      <c r="S13" s="154">
        <f t="shared" si="4"/>
        <v>0</v>
      </c>
      <c r="T13" s="152"/>
      <c r="U13" s="152"/>
    </row>
    <row r="14" spans="1:21" s="6" customFormat="1">
      <c r="A14" s="471" t="s">
        <v>964</v>
      </c>
      <c r="B14" s="60" t="s">
        <v>125</v>
      </c>
      <c r="C14" s="127" t="s">
        <v>290</v>
      </c>
      <c r="D14" s="39"/>
      <c r="E14" s="36"/>
      <c r="F14" s="22">
        <f>+E14*D14</f>
        <v>0</v>
      </c>
      <c r="G14" s="271">
        <f>'Basis of Estimate'!$G$8</f>
        <v>43617</v>
      </c>
      <c r="H14" s="271">
        <f>'Basis of Estimate'!$E$8</f>
        <v>43800</v>
      </c>
      <c r="I14" s="232">
        <f>VLOOKUP(G14,'Cost Indices'!$R$28:$S$1262,2)</f>
        <v>176.77636123196373</v>
      </c>
      <c r="J14" s="232">
        <f>VLOOKUP(H14,'Cost Indices'!$R$28:$S$1262,2)</f>
        <v>178.55150691465684</v>
      </c>
      <c r="K14" s="233">
        <f t="shared" si="0"/>
        <v>1.0041759375077211E-2</v>
      </c>
      <c r="L14" s="234">
        <f>E14*(1+K14)</f>
        <v>0</v>
      </c>
      <c r="M14" s="235">
        <f>+L14*D14</f>
        <v>0</v>
      </c>
      <c r="N14" s="155">
        <v>0</v>
      </c>
      <c r="O14" s="156">
        <f t="shared" si="1"/>
        <v>0</v>
      </c>
      <c r="P14" s="154">
        <f t="shared" si="2"/>
        <v>0</v>
      </c>
      <c r="Q14" s="155">
        <v>0</v>
      </c>
      <c r="R14" s="157">
        <f t="shared" si="3"/>
        <v>0</v>
      </c>
      <c r="S14" s="154">
        <f t="shared" si="4"/>
        <v>0</v>
      </c>
      <c r="T14" s="152"/>
      <c r="U14" s="152"/>
    </row>
    <row r="15" spans="1:21" s="6" customFormat="1" ht="15" customHeight="1">
      <c r="A15" s="86">
        <v>2.1</v>
      </c>
      <c r="B15" s="87" t="s">
        <v>315</v>
      </c>
      <c r="C15" s="759" t="s">
        <v>242</v>
      </c>
      <c r="D15" s="759"/>
      <c r="E15" s="759"/>
      <c r="F15" s="249">
        <f>SUM(F8:F12)</f>
        <v>0</v>
      </c>
      <c r="G15" s="274"/>
      <c r="H15" s="274"/>
      <c r="I15" s="144"/>
      <c r="J15" s="144"/>
      <c r="K15" s="144"/>
      <c r="L15" s="144"/>
      <c r="M15" s="249">
        <f>SUM(M8:M12)</f>
        <v>0</v>
      </c>
      <c r="N15" s="141"/>
      <c r="O15" s="249">
        <f>SUM(O8:O12)</f>
        <v>0</v>
      </c>
      <c r="P15" s="249">
        <f>SUM(P8:P12)</f>
        <v>0</v>
      </c>
      <c r="Q15" s="144"/>
      <c r="R15" s="249">
        <f>SUM(R8:R12)</f>
        <v>0</v>
      </c>
      <c r="S15" s="249">
        <f>SUM(S8:S12)</f>
        <v>0</v>
      </c>
      <c r="T15" s="141"/>
      <c r="U15" s="144"/>
    </row>
    <row r="16" spans="1:21" ht="18">
      <c r="A16" s="164">
        <v>2.2000000000000002</v>
      </c>
      <c r="B16" s="165" t="s">
        <v>245</v>
      </c>
      <c r="C16" s="17"/>
      <c r="D16" s="18"/>
      <c r="E16" s="19"/>
      <c r="F16" s="166"/>
      <c r="G16" s="277"/>
      <c r="H16" s="277"/>
      <c r="I16" s="166"/>
      <c r="J16" s="166"/>
      <c r="K16" s="166"/>
      <c r="L16" s="166"/>
      <c r="M16" s="166"/>
      <c r="N16" s="167"/>
      <c r="O16" s="167"/>
      <c r="P16" s="167"/>
      <c r="Q16" s="167"/>
      <c r="R16" s="168"/>
      <c r="S16" s="167"/>
      <c r="T16" s="167"/>
      <c r="U16" s="167"/>
    </row>
    <row r="17" spans="1:21" ht="18">
      <c r="A17" s="312"/>
      <c r="B17" s="171" t="s">
        <v>566</v>
      </c>
      <c r="C17" s="41"/>
      <c r="D17" s="42"/>
      <c r="E17" s="43"/>
      <c r="F17" s="44"/>
      <c r="G17" s="280"/>
      <c r="H17" s="280"/>
      <c r="I17" s="44"/>
      <c r="J17" s="44"/>
      <c r="K17" s="44"/>
      <c r="L17" s="44"/>
      <c r="M17" s="44"/>
      <c r="N17" s="44"/>
      <c r="O17" s="313"/>
      <c r="P17" s="313"/>
      <c r="Q17" s="44"/>
      <c r="R17" s="313"/>
      <c r="S17" s="313"/>
      <c r="T17" s="44"/>
      <c r="U17" s="44"/>
    </row>
    <row r="18" spans="1:21">
      <c r="A18" s="314"/>
      <c r="B18" s="60" t="s">
        <v>123</v>
      </c>
      <c r="C18" s="315" t="s">
        <v>357</v>
      </c>
      <c r="D18" s="39"/>
      <c r="E18" s="40"/>
      <c r="F18" s="316">
        <f>+E18*D18</f>
        <v>0</v>
      </c>
      <c r="G18" s="271">
        <f>'Basis of Estimate'!$G$8</f>
        <v>43617</v>
      </c>
      <c r="H18" s="271">
        <f>'Basis of Estimate'!$E$8</f>
        <v>43800</v>
      </c>
      <c r="I18" s="232">
        <f>VLOOKUP(G18,'Cost Indices'!$R$28:$S$1262,2)</f>
        <v>176.77636123196373</v>
      </c>
      <c r="J18" s="232">
        <f>VLOOKUP(H18,'Cost Indices'!$R$28:$S$1262,2)</f>
        <v>178.55150691465684</v>
      </c>
      <c r="K18" s="233">
        <f>(J18-I18)/I18</f>
        <v>1.0041759375077211E-2</v>
      </c>
      <c r="L18" s="234">
        <f>E18*(1+K18)</f>
        <v>0</v>
      </c>
      <c r="M18" s="235">
        <f>+L18*D18</f>
        <v>0</v>
      </c>
      <c r="N18" s="155">
        <v>0</v>
      </c>
      <c r="O18" s="156">
        <f>M18*N18</f>
        <v>0</v>
      </c>
      <c r="P18" s="154">
        <f>M18+O18</f>
        <v>0</v>
      </c>
      <c r="Q18" s="155">
        <v>0</v>
      </c>
      <c r="R18" s="157">
        <f>P18*Q18</f>
        <v>0</v>
      </c>
      <c r="S18" s="154">
        <f>P18+R18</f>
        <v>0</v>
      </c>
      <c r="T18" s="317"/>
      <c r="U18" s="317"/>
    </row>
    <row r="19" spans="1:21" ht="18">
      <c r="A19" s="312"/>
      <c r="B19" s="171" t="s">
        <v>779</v>
      </c>
      <c r="C19" s="41"/>
      <c r="D19" s="42"/>
      <c r="E19" s="43"/>
      <c r="F19" s="44"/>
      <c r="G19" s="280"/>
      <c r="H19" s="280"/>
      <c r="I19" s="44"/>
      <c r="J19" s="44"/>
      <c r="K19" s="44"/>
      <c r="L19" s="44"/>
      <c r="M19" s="44"/>
      <c r="N19" s="44"/>
      <c r="O19" s="313"/>
      <c r="P19" s="313"/>
      <c r="Q19" s="44"/>
      <c r="R19" s="313"/>
      <c r="S19" s="313"/>
      <c r="T19" s="44"/>
      <c r="U19" s="44"/>
    </row>
    <row r="20" spans="1:21" ht="25.5">
      <c r="A20" s="314"/>
      <c r="B20" s="60" t="s">
        <v>471</v>
      </c>
      <c r="C20" s="315" t="s">
        <v>344</v>
      </c>
      <c r="D20" s="39"/>
      <c r="E20" s="40"/>
      <c r="F20" s="316">
        <f>+E20*D20</f>
        <v>0</v>
      </c>
      <c r="G20" s="271">
        <f>'Basis of Estimate'!$G$8</f>
        <v>43617</v>
      </c>
      <c r="H20" s="271">
        <f>'Basis of Estimate'!$E$8</f>
        <v>43800</v>
      </c>
      <c r="I20" s="232">
        <f>VLOOKUP(G20,'Cost Indices'!$R$28:$S$1262,2)</f>
        <v>176.77636123196373</v>
      </c>
      <c r="J20" s="232">
        <f>VLOOKUP(H20,'Cost Indices'!$R$28:$S$1262,2)</f>
        <v>178.55150691465684</v>
      </c>
      <c r="K20" s="233">
        <f>(J20-I20)/I20</f>
        <v>1.0041759375077211E-2</v>
      </c>
      <c r="L20" s="234">
        <f>E20*(1+K20)</f>
        <v>0</v>
      </c>
      <c r="M20" s="235">
        <f>+L20*D20</f>
        <v>0</v>
      </c>
      <c r="N20" s="155">
        <v>0</v>
      </c>
      <c r="O20" s="156">
        <f>M20*N20</f>
        <v>0</v>
      </c>
      <c r="P20" s="154">
        <f>M20+O20</f>
        <v>0</v>
      </c>
      <c r="Q20" s="155">
        <v>0</v>
      </c>
      <c r="R20" s="157">
        <f>P20*Q20</f>
        <v>0</v>
      </c>
      <c r="S20" s="154">
        <f>P20+R20</f>
        <v>0</v>
      </c>
      <c r="T20" s="317"/>
      <c r="U20" s="317"/>
    </row>
    <row r="21" spans="1:21" ht="18">
      <c r="A21" s="41"/>
      <c r="B21" s="171" t="s">
        <v>413</v>
      </c>
      <c r="C21" s="41"/>
      <c r="D21" s="42"/>
      <c r="E21" s="43"/>
      <c r="F21" s="44"/>
      <c r="G21" s="280"/>
      <c r="H21" s="280"/>
      <c r="I21" s="44"/>
      <c r="J21" s="44"/>
      <c r="K21" s="44"/>
      <c r="L21" s="44"/>
      <c r="M21" s="44"/>
      <c r="N21" s="44"/>
      <c r="O21" s="44"/>
      <c r="P21" s="44"/>
      <c r="Q21" s="44"/>
      <c r="R21" s="44"/>
      <c r="S21" s="44"/>
      <c r="T21" s="44"/>
      <c r="U21" s="44"/>
    </row>
    <row r="22" spans="1:21" ht="15">
      <c r="A22" s="41"/>
      <c r="B22" s="142" t="s">
        <v>284</v>
      </c>
      <c r="C22" s="41"/>
      <c r="D22" s="42"/>
      <c r="E22" s="43"/>
      <c r="F22" s="44"/>
      <c r="G22" s="280"/>
      <c r="H22" s="280"/>
      <c r="I22" s="44"/>
      <c r="J22" s="44"/>
      <c r="K22" s="44"/>
      <c r="L22" s="44"/>
      <c r="M22" s="44"/>
      <c r="N22" s="44"/>
      <c r="O22" s="44"/>
      <c r="P22" s="44"/>
      <c r="Q22" s="44"/>
      <c r="R22" s="44"/>
      <c r="S22" s="44"/>
      <c r="T22" s="44"/>
      <c r="U22" s="44"/>
    </row>
    <row r="23" spans="1:21" ht="25.5">
      <c r="A23" s="37"/>
      <c r="B23" s="80" t="s">
        <v>747</v>
      </c>
      <c r="C23" s="34" t="s">
        <v>344</v>
      </c>
      <c r="D23" s="39"/>
      <c r="E23" s="36"/>
      <c r="F23" s="22">
        <f>+E23*D23</f>
        <v>0</v>
      </c>
      <c r="G23" s="271">
        <f>'Basis of Estimate'!$G$8</f>
        <v>43617</v>
      </c>
      <c r="H23" s="271">
        <f>'Basis of Estimate'!$E$8</f>
        <v>43800</v>
      </c>
      <c r="I23" s="232">
        <f>VLOOKUP(G23,'Cost Indices'!$R$28:$S$1262,2)</f>
        <v>176.77636123196373</v>
      </c>
      <c r="J23" s="232">
        <f>VLOOKUP(H23,'Cost Indices'!$R$28:$S$1262,2)</f>
        <v>178.55150691465684</v>
      </c>
      <c r="K23" s="233">
        <f>(J23-I23)/I23</f>
        <v>1.0041759375077211E-2</v>
      </c>
      <c r="L23" s="234">
        <f>E23*(1+K23)</f>
        <v>0</v>
      </c>
      <c r="M23" s="235">
        <f>+L23*D23</f>
        <v>0</v>
      </c>
      <c r="N23" s="155">
        <v>0</v>
      </c>
      <c r="O23" s="156">
        <f>M23*N23</f>
        <v>0</v>
      </c>
      <c r="P23" s="154">
        <f>M23+O23</f>
        <v>0</v>
      </c>
      <c r="Q23" s="155">
        <v>0</v>
      </c>
      <c r="R23" s="157">
        <f>P23*Q23</f>
        <v>0</v>
      </c>
      <c r="S23" s="154">
        <f>P23+R23</f>
        <v>0</v>
      </c>
      <c r="T23" s="152"/>
      <c r="U23" s="152"/>
    </row>
    <row r="24" spans="1:21">
      <c r="A24" s="41"/>
      <c r="B24" s="59" t="s">
        <v>748</v>
      </c>
      <c r="C24" s="41"/>
      <c r="D24" s="42"/>
      <c r="E24" s="43"/>
      <c r="F24" s="44"/>
      <c r="G24" s="280"/>
      <c r="H24" s="280"/>
      <c r="I24" s="44"/>
      <c r="J24" s="44"/>
      <c r="K24" s="44"/>
      <c r="L24" s="44"/>
      <c r="M24" s="44"/>
      <c r="N24" s="44"/>
      <c r="O24" s="44"/>
      <c r="P24" s="44"/>
      <c r="Q24" s="44"/>
      <c r="R24" s="44"/>
      <c r="S24" s="44"/>
      <c r="T24" s="44"/>
      <c r="U24" s="44"/>
    </row>
    <row r="25" spans="1:21">
      <c r="A25" s="37"/>
      <c r="B25" s="60" t="s">
        <v>749</v>
      </c>
      <c r="C25" s="34" t="s">
        <v>351</v>
      </c>
      <c r="D25" s="39"/>
      <c r="E25" s="36"/>
      <c r="F25" s="22">
        <f>+E25*D25</f>
        <v>0</v>
      </c>
      <c r="G25" s="271">
        <f>'Basis of Estimate'!$G$8</f>
        <v>43617</v>
      </c>
      <c r="H25" s="271">
        <f>'Basis of Estimate'!$E$8</f>
        <v>43800</v>
      </c>
      <c r="I25" s="232">
        <f>VLOOKUP(G25,'Cost Indices'!$R$28:$S$1262,2)</f>
        <v>176.77636123196373</v>
      </c>
      <c r="J25" s="232">
        <f>VLOOKUP(H25,'Cost Indices'!$R$28:$S$1262,2)</f>
        <v>178.55150691465684</v>
      </c>
      <c r="K25" s="233">
        <f>(J25-I25)/I25</f>
        <v>1.0041759375077211E-2</v>
      </c>
      <c r="L25" s="234">
        <f>E25*(1+K25)</f>
        <v>0</v>
      </c>
      <c r="M25" s="235">
        <f>+L25*D25</f>
        <v>0</v>
      </c>
      <c r="N25" s="155">
        <v>0</v>
      </c>
      <c r="O25" s="156">
        <f>M25*N25</f>
        <v>0</v>
      </c>
      <c r="P25" s="154">
        <f>M25+O25</f>
        <v>0</v>
      </c>
      <c r="Q25" s="155">
        <v>0</v>
      </c>
      <c r="R25" s="157">
        <f>P25*Q25</f>
        <v>0</v>
      </c>
      <c r="S25" s="154">
        <f>P25+R25</f>
        <v>0</v>
      </c>
      <c r="T25" s="152"/>
      <c r="U25" s="152"/>
    </row>
    <row r="26" spans="1:21" ht="25.5">
      <c r="A26" s="37"/>
      <c r="B26" s="60" t="s">
        <v>869</v>
      </c>
      <c r="C26" s="34" t="s">
        <v>292</v>
      </c>
      <c r="D26" s="39"/>
      <c r="E26" s="36"/>
      <c r="F26" s="22">
        <f>+E26*D26</f>
        <v>0</v>
      </c>
      <c r="G26" s="271">
        <f>'Basis of Estimate'!$G$8</f>
        <v>43617</v>
      </c>
      <c r="H26" s="271">
        <f>'Basis of Estimate'!$E$8</f>
        <v>43800</v>
      </c>
      <c r="I26" s="232">
        <f>VLOOKUP(G26,'Cost Indices'!$R$28:$S$1262,2)</f>
        <v>176.77636123196373</v>
      </c>
      <c r="J26" s="232">
        <f>VLOOKUP(H26,'Cost Indices'!$R$28:$S$1262,2)</f>
        <v>178.55150691465684</v>
      </c>
      <c r="K26" s="233">
        <f>(J26-I26)/I26</f>
        <v>1.0041759375077211E-2</v>
      </c>
      <c r="L26" s="234">
        <f>E26*(1+K26)</f>
        <v>0</v>
      </c>
      <c r="M26" s="235">
        <f>+L26*D26</f>
        <v>0</v>
      </c>
      <c r="N26" s="155">
        <v>0</v>
      </c>
      <c r="O26" s="156">
        <f>M26*N26</f>
        <v>0</v>
      </c>
      <c r="P26" s="154">
        <f>M26+O26</f>
        <v>0</v>
      </c>
      <c r="Q26" s="155">
        <v>0</v>
      </c>
      <c r="R26" s="157">
        <f>P26*Q26</f>
        <v>0</v>
      </c>
      <c r="S26" s="154">
        <f>P26+R26</f>
        <v>0</v>
      </c>
      <c r="T26" s="152"/>
      <c r="U26" s="152"/>
    </row>
    <row r="27" spans="1:21">
      <c r="A27" s="41"/>
      <c r="B27" s="59" t="s">
        <v>750</v>
      </c>
      <c r="C27" s="41"/>
      <c r="D27" s="42"/>
      <c r="E27" s="43"/>
      <c r="F27" s="44"/>
      <c r="G27" s="280"/>
      <c r="H27" s="280"/>
      <c r="I27" s="44"/>
      <c r="J27" s="44"/>
      <c r="K27" s="44"/>
      <c r="L27" s="44"/>
      <c r="M27" s="44"/>
      <c r="N27" s="44"/>
      <c r="O27" s="44"/>
      <c r="P27" s="44"/>
      <c r="Q27" s="44"/>
      <c r="R27" s="44"/>
      <c r="S27" s="44"/>
      <c r="T27" s="44"/>
      <c r="U27" s="44"/>
    </row>
    <row r="28" spans="1:21">
      <c r="A28" s="37"/>
      <c r="B28" s="143" t="s">
        <v>751</v>
      </c>
      <c r="C28" s="34" t="s">
        <v>344</v>
      </c>
      <c r="D28" s="39"/>
      <c r="E28" s="36"/>
      <c r="F28" s="22">
        <f>+E28*D28</f>
        <v>0</v>
      </c>
      <c r="G28" s="271">
        <f>'Basis of Estimate'!$G$8</f>
        <v>43617</v>
      </c>
      <c r="H28" s="271">
        <f>'Basis of Estimate'!$E$8</f>
        <v>43800</v>
      </c>
      <c r="I28" s="232">
        <f>VLOOKUP(G28,'Cost Indices'!$R$28:$S$1262,2)</f>
        <v>176.77636123196373</v>
      </c>
      <c r="J28" s="232">
        <f>VLOOKUP(H28,'Cost Indices'!$R$28:$S$1262,2)</f>
        <v>178.55150691465684</v>
      </c>
      <c r="K28" s="233">
        <f>(J28-I28)/I28</f>
        <v>1.0041759375077211E-2</v>
      </c>
      <c r="L28" s="234">
        <f>E28*(1+K28)</f>
        <v>0</v>
      </c>
      <c r="M28" s="235">
        <f>+L28*D28</f>
        <v>0</v>
      </c>
      <c r="N28" s="155">
        <v>0</v>
      </c>
      <c r="O28" s="156">
        <f>M28*N28</f>
        <v>0</v>
      </c>
      <c r="P28" s="154">
        <f>M28+O28</f>
        <v>0</v>
      </c>
      <c r="Q28" s="155">
        <v>0</v>
      </c>
      <c r="R28" s="157">
        <f>P28*Q28</f>
        <v>0</v>
      </c>
      <c r="S28" s="154">
        <f>P28+R28</f>
        <v>0</v>
      </c>
      <c r="T28" s="152"/>
      <c r="U28" s="152"/>
    </row>
    <row r="29" spans="1:21" ht="15">
      <c r="A29" s="41"/>
      <c r="B29" s="142" t="s">
        <v>297</v>
      </c>
      <c r="C29" s="41"/>
      <c r="D29" s="42"/>
      <c r="E29" s="43"/>
      <c r="F29" s="44"/>
      <c r="G29" s="280"/>
      <c r="H29" s="280"/>
      <c r="I29" s="44"/>
      <c r="J29" s="44"/>
      <c r="K29" s="44"/>
      <c r="L29" s="44"/>
      <c r="M29" s="44"/>
      <c r="N29" s="44"/>
      <c r="O29" s="44"/>
      <c r="P29" s="44"/>
      <c r="Q29" s="44"/>
      <c r="R29" s="44"/>
      <c r="S29" s="44"/>
      <c r="T29" s="44"/>
      <c r="U29" s="44"/>
    </row>
    <row r="30" spans="1:21">
      <c r="A30" s="41"/>
      <c r="B30" s="59" t="s">
        <v>121</v>
      </c>
      <c r="C30" s="41"/>
      <c r="D30" s="42"/>
      <c r="E30" s="43"/>
      <c r="F30" s="44"/>
      <c r="G30" s="280"/>
      <c r="H30" s="280"/>
      <c r="I30" s="44"/>
      <c r="J30" s="44"/>
      <c r="K30" s="44"/>
      <c r="L30" s="44"/>
      <c r="M30" s="44"/>
      <c r="N30" s="44"/>
      <c r="O30" s="44"/>
      <c r="P30" s="44"/>
      <c r="Q30" s="44"/>
      <c r="R30" s="44"/>
      <c r="S30" s="44"/>
      <c r="T30" s="44"/>
      <c r="U30" s="44"/>
    </row>
    <row r="31" spans="1:21">
      <c r="A31" s="37"/>
      <c r="B31" s="60" t="s">
        <v>1</v>
      </c>
      <c r="C31" s="34" t="s">
        <v>291</v>
      </c>
      <c r="D31" s="39"/>
      <c r="E31" s="36"/>
      <c r="F31" s="22">
        <f>+E31*D31</f>
        <v>0</v>
      </c>
      <c r="G31" s="271">
        <f>'Basis of Estimate'!$G$8</f>
        <v>43617</v>
      </c>
      <c r="H31" s="271">
        <f>'Basis of Estimate'!$E$8</f>
        <v>43800</v>
      </c>
      <c r="I31" s="232">
        <f>VLOOKUP(G31,'Cost Indices'!$R$28:$S$1262,2)</f>
        <v>176.77636123196373</v>
      </c>
      <c r="J31" s="232">
        <f>VLOOKUP(H31,'Cost Indices'!$R$28:$S$1262,2)</f>
        <v>178.55150691465684</v>
      </c>
      <c r="K31" s="233">
        <f>(J31-I31)/I31</f>
        <v>1.0041759375077211E-2</v>
      </c>
      <c r="L31" s="234">
        <f>E31*(1+K31)</f>
        <v>0</v>
      </c>
      <c r="M31" s="235">
        <f>+L31*D31</f>
        <v>0</v>
      </c>
      <c r="N31" s="155">
        <v>0</v>
      </c>
      <c r="O31" s="156">
        <f>M31*N31</f>
        <v>0</v>
      </c>
      <c r="P31" s="154">
        <f>M31+O31</f>
        <v>0</v>
      </c>
      <c r="Q31" s="155">
        <v>0</v>
      </c>
      <c r="R31" s="157">
        <f>P31*Q31</f>
        <v>0</v>
      </c>
      <c r="S31" s="154">
        <f>P31+R31</f>
        <v>0</v>
      </c>
      <c r="T31" s="152"/>
      <c r="U31" s="152"/>
    </row>
    <row r="32" spans="1:21" ht="25.5">
      <c r="A32" s="37"/>
      <c r="B32" s="60" t="s">
        <v>509</v>
      </c>
      <c r="C32" s="34" t="s">
        <v>293</v>
      </c>
      <c r="D32" s="39"/>
      <c r="E32" s="36"/>
      <c r="F32" s="22">
        <f>+E32*D32</f>
        <v>0</v>
      </c>
      <c r="G32" s="271">
        <f>'Basis of Estimate'!$G$8</f>
        <v>43617</v>
      </c>
      <c r="H32" s="271">
        <f>'Basis of Estimate'!$E$8</f>
        <v>43800</v>
      </c>
      <c r="I32" s="232">
        <f>VLOOKUP(G32,'Cost Indices'!$R$28:$S$1262,2)</f>
        <v>176.77636123196373</v>
      </c>
      <c r="J32" s="232">
        <f>VLOOKUP(H32,'Cost Indices'!$R$28:$S$1262,2)</f>
        <v>178.55150691465684</v>
      </c>
      <c r="K32" s="233">
        <f>(J32-I32)/I32</f>
        <v>1.0041759375077211E-2</v>
      </c>
      <c r="L32" s="234">
        <f>E32*(1+K32)</f>
        <v>0</v>
      </c>
      <c r="M32" s="235">
        <f>+L32*D32</f>
        <v>0</v>
      </c>
      <c r="N32" s="155">
        <v>0</v>
      </c>
      <c r="O32" s="156">
        <f>M32*N32</f>
        <v>0</v>
      </c>
      <c r="P32" s="154">
        <f>M32+O32</f>
        <v>0</v>
      </c>
      <c r="Q32" s="155">
        <v>0</v>
      </c>
      <c r="R32" s="157">
        <f>P32*Q32</f>
        <v>0</v>
      </c>
      <c r="S32" s="154">
        <f>P32+R32</f>
        <v>0</v>
      </c>
      <c r="T32" s="152"/>
      <c r="U32" s="152"/>
    </row>
    <row r="33" spans="1:21" ht="25.5">
      <c r="A33" s="37"/>
      <c r="B33" s="60" t="s">
        <v>510</v>
      </c>
      <c r="C33" s="34" t="s">
        <v>293</v>
      </c>
      <c r="D33" s="39"/>
      <c r="E33" s="36"/>
      <c r="F33" s="22">
        <f>+E33*D33</f>
        <v>0</v>
      </c>
      <c r="G33" s="271">
        <f>'Basis of Estimate'!$G$8</f>
        <v>43617</v>
      </c>
      <c r="H33" s="271">
        <f>'Basis of Estimate'!$E$8</f>
        <v>43800</v>
      </c>
      <c r="I33" s="232">
        <f>VLOOKUP(G33,'Cost Indices'!$R$28:$S$1262,2)</f>
        <v>176.77636123196373</v>
      </c>
      <c r="J33" s="232">
        <f>VLOOKUP(H33,'Cost Indices'!$R$28:$S$1262,2)</f>
        <v>178.55150691465684</v>
      </c>
      <c r="K33" s="233">
        <f>(J33-I33)/I33</f>
        <v>1.0041759375077211E-2</v>
      </c>
      <c r="L33" s="234">
        <f>E33*(1+K33)</f>
        <v>0</v>
      </c>
      <c r="M33" s="235">
        <f>+L33*D33</f>
        <v>0</v>
      </c>
      <c r="N33" s="155">
        <v>0</v>
      </c>
      <c r="O33" s="156">
        <f>M33*N33</f>
        <v>0</v>
      </c>
      <c r="P33" s="154">
        <f>M33+O33</f>
        <v>0</v>
      </c>
      <c r="Q33" s="155">
        <v>0</v>
      </c>
      <c r="R33" s="157">
        <f>P33*Q33</f>
        <v>0</v>
      </c>
      <c r="S33" s="154">
        <f>P33+R33</f>
        <v>0</v>
      </c>
      <c r="T33" s="152"/>
      <c r="U33" s="152"/>
    </row>
    <row r="34" spans="1:21">
      <c r="A34" s="37"/>
      <c r="B34" s="60" t="s">
        <v>122</v>
      </c>
      <c r="C34" s="34" t="s">
        <v>292</v>
      </c>
      <c r="D34" s="39"/>
      <c r="E34" s="36"/>
      <c r="F34" s="22">
        <f>+E34*D34</f>
        <v>0</v>
      </c>
      <c r="G34" s="271">
        <f>'Basis of Estimate'!$G$8</f>
        <v>43617</v>
      </c>
      <c r="H34" s="271">
        <f>'Basis of Estimate'!$E$8</f>
        <v>43800</v>
      </c>
      <c r="I34" s="232">
        <f>VLOOKUP(G34,'Cost Indices'!$R$28:$S$1262,2)</f>
        <v>176.77636123196373</v>
      </c>
      <c r="J34" s="232">
        <f>VLOOKUP(H34,'Cost Indices'!$R$28:$S$1262,2)</f>
        <v>178.55150691465684</v>
      </c>
      <c r="K34" s="233">
        <f>(J34-I34)/I34</f>
        <v>1.0041759375077211E-2</v>
      </c>
      <c r="L34" s="234">
        <f>E34*(1+K34)</f>
        <v>0</v>
      </c>
      <c r="M34" s="235">
        <f>+L34*D34</f>
        <v>0</v>
      </c>
      <c r="N34" s="155">
        <v>0</v>
      </c>
      <c r="O34" s="156">
        <f>M34*N34</f>
        <v>0</v>
      </c>
      <c r="P34" s="154">
        <f>M34+O34</f>
        <v>0</v>
      </c>
      <c r="Q34" s="155">
        <v>0</v>
      </c>
      <c r="R34" s="157">
        <f>P34*Q34</f>
        <v>0</v>
      </c>
      <c r="S34" s="154">
        <f>P34+R34</f>
        <v>0</v>
      </c>
      <c r="T34" s="152"/>
      <c r="U34" s="152"/>
    </row>
    <row r="35" spans="1:21" ht="18">
      <c r="A35" s="41"/>
      <c r="B35" s="170" t="s">
        <v>439</v>
      </c>
      <c r="C35" s="41"/>
      <c r="D35" s="42"/>
      <c r="E35" s="43"/>
      <c r="F35" s="44"/>
      <c r="G35" s="280"/>
      <c r="H35" s="280"/>
      <c r="I35" s="44"/>
      <c r="J35" s="44"/>
      <c r="K35" s="44"/>
      <c r="L35" s="44"/>
      <c r="M35" s="44"/>
      <c r="N35" s="44"/>
      <c r="O35" s="44"/>
      <c r="P35" s="44"/>
      <c r="Q35" s="44"/>
      <c r="R35" s="44"/>
      <c r="S35" s="44"/>
      <c r="T35" s="44"/>
      <c r="U35" s="44"/>
    </row>
    <row r="36" spans="1:21">
      <c r="A36" s="41"/>
      <c r="B36" s="59" t="s">
        <v>440</v>
      </c>
      <c r="C36" s="41"/>
      <c r="D36" s="42"/>
      <c r="E36" s="43"/>
      <c r="F36" s="44"/>
      <c r="G36" s="280"/>
      <c r="H36" s="280"/>
      <c r="I36" s="44"/>
      <c r="J36" s="44"/>
      <c r="K36" s="44"/>
      <c r="L36" s="44"/>
      <c r="M36" s="44"/>
      <c r="N36" s="44"/>
      <c r="O36" s="44"/>
      <c r="P36" s="44"/>
      <c r="Q36" s="44"/>
      <c r="R36" s="44"/>
      <c r="S36" s="44"/>
      <c r="T36" s="44"/>
      <c r="U36" s="44"/>
    </row>
    <row r="37" spans="1:21">
      <c r="A37" s="37"/>
      <c r="B37" s="60" t="s">
        <v>441</v>
      </c>
      <c r="C37" s="34" t="s">
        <v>344</v>
      </c>
      <c r="D37" s="39"/>
      <c r="E37" s="36"/>
      <c r="F37" s="22">
        <f>+E37*D37</f>
        <v>0</v>
      </c>
      <c r="G37" s="271">
        <f>'Basis of Estimate'!$G$8</f>
        <v>43617</v>
      </c>
      <c r="H37" s="271">
        <f>'Basis of Estimate'!$E$8</f>
        <v>43800</v>
      </c>
      <c r="I37" s="232">
        <f>VLOOKUP(G37,'Cost Indices'!$R$28:$S$1262,2)</f>
        <v>176.77636123196373</v>
      </c>
      <c r="J37" s="232">
        <f>VLOOKUP(H37,'Cost Indices'!$R$28:$S$1262,2)</f>
        <v>178.55150691465684</v>
      </c>
      <c r="K37" s="233">
        <f>(J37-I37)/I37</f>
        <v>1.0041759375077211E-2</v>
      </c>
      <c r="L37" s="234">
        <f>E37*(1+K37)</f>
        <v>0</v>
      </c>
      <c r="M37" s="235">
        <f>+L37*D37</f>
        <v>0</v>
      </c>
      <c r="N37" s="155">
        <v>0</v>
      </c>
      <c r="O37" s="156">
        <f>M37*N37</f>
        <v>0</v>
      </c>
      <c r="P37" s="154">
        <f>M37+O37</f>
        <v>0</v>
      </c>
      <c r="Q37" s="155">
        <v>0</v>
      </c>
      <c r="R37" s="157">
        <f>P37*Q37</f>
        <v>0</v>
      </c>
      <c r="S37" s="154">
        <f>P37+R37</f>
        <v>0</v>
      </c>
      <c r="T37" s="152"/>
      <c r="U37" s="152"/>
    </row>
    <row r="38" spans="1:21" ht="38.25">
      <c r="A38" s="37"/>
      <c r="B38" s="60" t="s">
        <v>564</v>
      </c>
      <c r="C38" s="34" t="s">
        <v>292</v>
      </c>
      <c r="D38" s="39"/>
      <c r="E38" s="36"/>
      <c r="F38" s="22">
        <f>+E38*D38</f>
        <v>0</v>
      </c>
      <c r="G38" s="271">
        <f>'Basis of Estimate'!$G$8</f>
        <v>43617</v>
      </c>
      <c r="H38" s="271">
        <f>'Basis of Estimate'!$E$8</f>
        <v>43800</v>
      </c>
      <c r="I38" s="232">
        <f>VLOOKUP(G38,'Cost Indices'!$R$28:$S$1262,2)</f>
        <v>176.77636123196373</v>
      </c>
      <c r="J38" s="232">
        <f>VLOOKUP(H38,'Cost Indices'!$R$28:$S$1262,2)</f>
        <v>178.55150691465684</v>
      </c>
      <c r="K38" s="233">
        <f>(J38-I38)/I38</f>
        <v>1.0041759375077211E-2</v>
      </c>
      <c r="L38" s="234">
        <f>E38*(1+K38)</f>
        <v>0</v>
      </c>
      <c r="M38" s="235">
        <f>+L38*D38</f>
        <v>0</v>
      </c>
      <c r="N38" s="155">
        <v>0</v>
      </c>
      <c r="O38" s="156">
        <f>M38*N38</f>
        <v>0</v>
      </c>
      <c r="P38" s="154">
        <f>M38+O38</f>
        <v>0</v>
      </c>
      <c r="Q38" s="155">
        <v>0</v>
      </c>
      <c r="R38" s="157">
        <f>P38*Q38</f>
        <v>0</v>
      </c>
      <c r="S38" s="154">
        <f>P38+R38</f>
        <v>0</v>
      </c>
      <c r="T38" s="152"/>
      <c r="U38" s="152"/>
    </row>
    <row r="39" spans="1:21" ht="30">
      <c r="A39" s="41"/>
      <c r="B39" s="142" t="s">
        <v>442</v>
      </c>
      <c r="C39" s="41"/>
      <c r="D39" s="42"/>
      <c r="E39" s="43"/>
      <c r="F39" s="44"/>
      <c r="G39" s="280"/>
      <c r="H39" s="280"/>
      <c r="I39" s="44"/>
      <c r="J39" s="44"/>
      <c r="K39" s="44"/>
      <c r="L39" s="44"/>
      <c r="M39" s="44"/>
      <c r="N39" s="44"/>
      <c r="O39" s="44"/>
      <c r="P39" s="44"/>
      <c r="Q39" s="44"/>
      <c r="R39" s="44"/>
      <c r="S39" s="44"/>
      <c r="T39" s="44"/>
      <c r="U39" s="44"/>
    </row>
    <row r="40" spans="1:21" ht="15">
      <c r="A40" s="41"/>
      <c r="B40" s="172" t="s">
        <v>70</v>
      </c>
      <c r="C40" s="41"/>
      <c r="D40" s="42"/>
      <c r="E40" s="43"/>
      <c r="F40" s="44"/>
      <c r="G40" s="280"/>
      <c r="H40" s="280"/>
      <c r="I40" s="44"/>
      <c r="J40" s="44"/>
      <c r="K40" s="44"/>
      <c r="L40" s="44"/>
      <c r="M40" s="44"/>
      <c r="N40" s="44"/>
      <c r="O40" s="44"/>
      <c r="P40" s="44"/>
      <c r="Q40" s="44"/>
      <c r="R40" s="44"/>
      <c r="S40" s="44"/>
      <c r="T40" s="44"/>
      <c r="U40" s="44"/>
    </row>
    <row r="41" spans="1:21">
      <c r="A41" s="37"/>
      <c r="B41" s="204" t="s">
        <v>1024</v>
      </c>
      <c r="C41" s="34" t="s">
        <v>344</v>
      </c>
      <c r="D41" s="46"/>
      <c r="E41" s="47"/>
      <c r="F41" s="22">
        <f>+E41*D41</f>
        <v>0</v>
      </c>
      <c r="G41" s="271">
        <f>'Basis of Estimate'!$G$8</f>
        <v>43617</v>
      </c>
      <c r="H41" s="271">
        <f>'Basis of Estimate'!$E$8</f>
        <v>43800</v>
      </c>
      <c r="I41" s="232">
        <f>VLOOKUP(G41,'Cost Indices'!$R$28:$S$1262,2)</f>
        <v>176.77636123196373</v>
      </c>
      <c r="J41" s="232">
        <f>VLOOKUP(H41,'Cost Indices'!$R$28:$S$1262,2)</f>
        <v>178.55150691465684</v>
      </c>
      <c r="K41" s="233">
        <f>(J41-I41)/I41</f>
        <v>1.0041759375077211E-2</v>
      </c>
      <c r="L41" s="234">
        <f>E41*(1+K41)</f>
        <v>0</v>
      </c>
      <c r="M41" s="235">
        <f>+L41*D41</f>
        <v>0</v>
      </c>
      <c r="N41" s="155">
        <v>0</v>
      </c>
      <c r="O41" s="156">
        <f>M41*N41</f>
        <v>0</v>
      </c>
      <c r="P41" s="154">
        <f>M41+O41</f>
        <v>0</v>
      </c>
      <c r="Q41" s="155">
        <v>0</v>
      </c>
      <c r="R41" s="157">
        <f>P41*Q41</f>
        <v>0</v>
      </c>
      <c r="S41" s="154">
        <f>P41+R41</f>
        <v>0</v>
      </c>
      <c r="T41" s="152"/>
      <c r="U41" s="152"/>
    </row>
    <row r="42" spans="1:21">
      <c r="A42" s="37"/>
      <c r="B42" s="204" t="s">
        <v>1026</v>
      </c>
      <c r="C42" s="34" t="s">
        <v>344</v>
      </c>
      <c r="D42" s="46"/>
      <c r="E42" s="47"/>
      <c r="F42" s="22">
        <f>+E42*D42</f>
        <v>0</v>
      </c>
      <c r="G42" s="271">
        <f>'Basis of Estimate'!$G$8</f>
        <v>43617</v>
      </c>
      <c r="H42" s="271">
        <f>'Basis of Estimate'!$E$8</f>
        <v>43800</v>
      </c>
      <c r="I42" s="232">
        <f>VLOOKUP(G42,'Cost Indices'!$R$28:$S$1262,2)</f>
        <v>176.77636123196373</v>
      </c>
      <c r="J42" s="232">
        <f>VLOOKUP(H42,'Cost Indices'!$R$28:$S$1262,2)</f>
        <v>178.55150691465684</v>
      </c>
      <c r="K42" s="233">
        <f>(J42-I42)/I42</f>
        <v>1.0041759375077211E-2</v>
      </c>
      <c r="L42" s="234">
        <f>E42*(1+K42)</f>
        <v>0</v>
      </c>
      <c r="M42" s="235">
        <f>+L42*D42</f>
        <v>0</v>
      </c>
      <c r="N42" s="155">
        <v>0</v>
      </c>
      <c r="O42" s="156">
        <f>M42*N42</f>
        <v>0</v>
      </c>
      <c r="P42" s="154">
        <f>M42+O42</f>
        <v>0</v>
      </c>
      <c r="Q42" s="155">
        <v>0</v>
      </c>
      <c r="R42" s="157">
        <f>P42*Q42</f>
        <v>0</v>
      </c>
      <c r="S42" s="154">
        <f>P42+R42</f>
        <v>0</v>
      </c>
      <c r="T42" s="152"/>
      <c r="U42" s="152"/>
    </row>
    <row r="43" spans="1:21">
      <c r="A43" s="173"/>
      <c r="B43" s="59" t="s">
        <v>443</v>
      </c>
      <c r="C43" s="49"/>
      <c r="D43" s="51"/>
      <c r="E43" s="52"/>
      <c r="F43" s="53"/>
      <c r="G43" s="281"/>
      <c r="H43" s="281"/>
      <c r="I43" s="53"/>
      <c r="J43" s="53"/>
      <c r="K43" s="53"/>
      <c r="L43" s="53"/>
      <c r="M43" s="53"/>
      <c r="N43" s="53"/>
      <c r="O43" s="53"/>
      <c r="P43" s="53"/>
      <c r="Q43" s="53"/>
      <c r="R43" s="53"/>
      <c r="S43" s="53"/>
      <c r="T43" s="53"/>
      <c r="U43" s="53"/>
    </row>
    <row r="44" spans="1:21" ht="45">
      <c r="A44" s="173"/>
      <c r="B44" s="142" t="s">
        <v>798</v>
      </c>
      <c r="C44" s="49"/>
      <c r="D44" s="51"/>
      <c r="E44" s="52"/>
      <c r="F44" s="53"/>
      <c r="G44" s="281"/>
      <c r="H44" s="281"/>
      <c r="I44" s="53"/>
      <c r="J44" s="53"/>
      <c r="K44" s="53"/>
      <c r="L44" s="53"/>
      <c r="M44" s="53"/>
      <c r="N44" s="53"/>
      <c r="O44" s="53"/>
      <c r="P44" s="53"/>
      <c r="Q44" s="53"/>
      <c r="R44" s="53"/>
      <c r="S44" s="53"/>
      <c r="T44" s="53"/>
      <c r="U44" s="53"/>
    </row>
    <row r="45" spans="1:21" ht="15">
      <c r="A45" s="37"/>
      <c r="B45" s="172" t="s">
        <v>799</v>
      </c>
      <c r="C45" s="34" t="s">
        <v>292</v>
      </c>
      <c r="D45" s="62"/>
      <c r="E45" s="36"/>
      <c r="F45" s="22">
        <f>+E45*D45</f>
        <v>0</v>
      </c>
      <c r="G45" s="271">
        <f>'Basis of Estimate'!$G$8</f>
        <v>43617</v>
      </c>
      <c r="H45" s="271">
        <f>'Basis of Estimate'!$E$8</f>
        <v>43800</v>
      </c>
      <c r="I45" s="232">
        <f>VLOOKUP(G45,'Cost Indices'!$R$28:$S$1262,2)</f>
        <v>176.77636123196373</v>
      </c>
      <c r="J45" s="232">
        <f>VLOOKUP(H45,'Cost Indices'!$R$28:$S$1262,2)</f>
        <v>178.55150691465684</v>
      </c>
      <c r="K45" s="233">
        <f>(J45-I45)/I45</f>
        <v>1.0041759375077211E-2</v>
      </c>
      <c r="L45" s="234">
        <f>E45*(1+K45)</f>
        <v>0</v>
      </c>
      <c r="M45" s="235">
        <f>+L45*D45</f>
        <v>0</v>
      </c>
      <c r="N45" s="155">
        <v>0</v>
      </c>
      <c r="O45" s="156">
        <f>M45*N45</f>
        <v>0</v>
      </c>
      <c r="P45" s="154">
        <f>M45+O45</f>
        <v>0</v>
      </c>
      <c r="Q45" s="155">
        <v>0</v>
      </c>
      <c r="R45" s="157">
        <f>P45*Q45</f>
        <v>0</v>
      </c>
      <c r="S45" s="154">
        <f>P45+R45</f>
        <v>0</v>
      </c>
      <c r="T45" s="152"/>
      <c r="U45" s="152"/>
    </row>
    <row r="46" spans="1:21" ht="30">
      <c r="A46" s="173"/>
      <c r="B46" s="142" t="s">
        <v>870</v>
      </c>
      <c r="C46" s="49"/>
      <c r="D46" s="51"/>
      <c r="E46" s="52"/>
      <c r="F46" s="53"/>
      <c r="G46" s="281"/>
      <c r="H46" s="281"/>
      <c r="I46" s="53"/>
      <c r="J46" s="53"/>
      <c r="K46" s="53"/>
      <c r="L46" s="53"/>
      <c r="M46" s="53"/>
      <c r="N46" s="53"/>
      <c r="O46" s="53"/>
      <c r="P46" s="53"/>
      <c r="Q46" s="53"/>
      <c r="R46" s="53"/>
      <c r="S46" s="53"/>
      <c r="T46" s="53"/>
      <c r="U46" s="53"/>
    </row>
    <row r="47" spans="1:21" ht="15">
      <c r="A47" s="37"/>
      <c r="B47" s="172" t="s">
        <v>428</v>
      </c>
      <c r="C47" s="34" t="s">
        <v>292</v>
      </c>
      <c r="D47" s="62"/>
      <c r="E47" s="36"/>
      <c r="F47" s="22">
        <f>+E47*D47</f>
        <v>0</v>
      </c>
      <c r="G47" s="271">
        <f>'Basis of Estimate'!$G$8</f>
        <v>43617</v>
      </c>
      <c r="H47" s="271">
        <f>'Basis of Estimate'!$E$8</f>
        <v>43800</v>
      </c>
      <c r="I47" s="232">
        <f>VLOOKUP(G47,'Cost Indices'!$R$28:$S$1262,2)</f>
        <v>176.77636123196373</v>
      </c>
      <c r="J47" s="232">
        <f>VLOOKUP(H47,'Cost Indices'!$R$28:$S$1262,2)</f>
        <v>178.55150691465684</v>
      </c>
      <c r="K47" s="233">
        <f>(J47-I47)/I47</f>
        <v>1.0041759375077211E-2</v>
      </c>
      <c r="L47" s="234">
        <f>E47*(1+K47)</f>
        <v>0</v>
      </c>
      <c r="M47" s="235">
        <f>+L47*D47</f>
        <v>0</v>
      </c>
      <c r="N47" s="155">
        <v>0</v>
      </c>
      <c r="O47" s="156">
        <f>M47*N47</f>
        <v>0</v>
      </c>
      <c r="P47" s="154">
        <f>M47+O47</f>
        <v>0</v>
      </c>
      <c r="Q47" s="155">
        <v>0</v>
      </c>
      <c r="R47" s="157">
        <f>P47*Q47</f>
        <v>0</v>
      </c>
      <c r="S47" s="154">
        <f>P47+R47</f>
        <v>0</v>
      </c>
      <c r="T47" s="152"/>
      <c r="U47" s="152"/>
    </row>
    <row r="48" spans="1:21" ht="15">
      <c r="A48" s="37"/>
      <c r="B48" s="172" t="s">
        <v>429</v>
      </c>
      <c r="C48" s="34" t="s">
        <v>292</v>
      </c>
      <c r="D48" s="62"/>
      <c r="E48" s="36"/>
      <c r="F48" s="22">
        <f>+E48*D48</f>
        <v>0</v>
      </c>
      <c r="G48" s="271">
        <f>'Basis of Estimate'!$G$8</f>
        <v>43617</v>
      </c>
      <c r="H48" s="271">
        <f>'Basis of Estimate'!$E$8</f>
        <v>43800</v>
      </c>
      <c r="I48" s="232">
        <f>VLOOKUP(G48,'Cost Indices'!$R$28:$S$1262,2)</f>
        <v>176.77636123196373</v>
      </c>
      <c r="J48" s="232">
        <f>VLOOKUP(H48,'Cost Indices'!$R$28:$S$1262,2)</f>
        <v>178.55150691465684</v>
      </c>
      <c r="K48" s="233">
        <f>(J48-I48)/I48</f>
        <v>1.0041759375077211E-2</v>
      </c>
      <c r="L48" s="234">
        <f>E48*(1+K48)</f>
        <v>0</v>
      </c>
      <c r="M48" s="235">
        <f>+L48*D48</f>
        <v>0</v>
      </c>
      <c r="N48" s="155">
        <v>0</v>
      </c>
      <c r="O48" s="156">
        <f>M48*N48</f>
        <v>0</v>
      </c>
      <c r="P48" s="154">
        <f>M48+O48</f>
        <v>0</v>
      </c>
      <c r="Q48" s="155">
        <v>0</v>
      </c>
      <c r="R48" s="157">
        <f>P48*Q48</f>
        <v>0</v>
      </c>
      <c r="S48" s="154">
        <f>P48+R48</f>
        <v>0</v>
      </c>
      <c r="T48" s="152"/>
      <c r="U48" s="152"/>
    </row>
    <row r="49" spans="1:21" ht="15">
      <c r="A49" s="37"/>
      <c r="B49" s="172" t="s">
        <v>800</v>
      </c>
      <c r="C49" s="34" t="s">
        <v>292</v>
      </c>
      <c r="D49" s="62"/>
      <c r="E49" s="36"/>
      <c r="F49" s="22">
        <f>+E49*D49</f>
        <v>0</v>
      </c>
      <c r="G49" s="271">
        <f>'Basis of Estimate'!$G$8</f>
        <v>43617</v>
      </c>
      <c r="H49" s="271">
        <f>'Basis of Estimate'!$E$8</f>
        <v>43800</v>
      </c>
      <c r="I49" s="232">
        <f>VLOOKUP(G49,'Cost Indices'!$R$28:$S$1262,2)</f>
        <v>176.77636123196373</v>
      </c>
      <c r="J49" s="232">
        <f>VLOOKUP(H49,'Cost Indices'!$R$28:$S$1262,2)</f>
        <v>178.55150691465684</v>
      </c>
      <c r="K49" s="233">
        <f>(J49-I49)/I49</f>
        <v>1.0041759375077211E-2</v>
      </c>
      <c r="L49" s="234">
        <f>E49*(1+K49)</f>
        <v>0</v>
      </c>
      <c r="M49" s="235">
        <f>+L49*D49</f>
        <v>0</v>
      </c>
      <c r="N49" s="155">
        <v>0</v>
      </c>
      <c r="O49" s="156">
        <f>M49*N49</f>
        <v>0</v>
      </c>
      <c r="P49" s="154">
        <f>M49+O49</f>
        <v>0</v>
      </c>
      <c r="Q49" s="155">
        <v>0</v>
      </c>
      <c r="R49" s="157">
        <f>P49*Q49</f>
        <v>0</v>
      </c>
      <c r="S49" s="154">
        <f>P49+R49</f>
        <v>0</v>
      </c>
      <c r="T49" s="152"/>
      <c r="U49" s="152"/>
    </row>
    <row r="50" spans="1:21" ht="15">
      <c r="A50" s="37"/>
      <c r="B50" s="172" t="s">
        <v>801</v>
      </c>
      <c r="C50" s="34" t="s">
        <v>292</v>
      </c>
      <c r="D50" s="62"/>
      <c r="E50" s="36"/>
      <c r="F50" s="22">
        <f>+E50*D50</f>
        <v>0</v>
      </c>
      <c r="G50" s="271">
        <f>'Basis of Estimate'!$G$8</f>
        <v>43617</v>
      </c>
      <c r="H50" s="271">
        <f>'Basis of Estimate'!$E$8</f>
        <v>43800</v>
      </c>
      <c r="I50" s="232">
        <f>VLOOKUP(G50,'Cost Indices'!$R$28:$S$1262,2)</f>
        <v>176.77636123196373</v>
      </c>
      <c r="J50" s="232">
        <f>VLOOKUP(H50,'Cost Indices'!$R$28:$S$1262,2)</f>
        <v>178.55150691465684</v>
      </c>
      <c r="K50" s="233">
        <f>(J50-I50)/I50</f>
        <v>1.0041759375077211E-2</v>
      </c>
      <c r="L50" s="234">
        <f>E50*(1+K50)</f>
        <v>0</v>
      </c>
      <c r="M50" s="235">
        <f>+L50*D50</f>
        <v>0</v>
      </c>
      <c r="N50" s="155">
        <v>0</v>
      </c>
      <c r="O50" s="156">
        <f>M50*N50</f>
        <v>0</v>
      </c>
      <c r="P50" s="154">
        <f>M50+O50</f>
        <v>0</v>
      </c>
      <c r="Q50" s="155">
        <v>0</v>
      </c>
      <c r="R50" s="157">
        <f>P50*Q50</f>
        <v>0</v>
      </c>
      <c r="S50" s="154">
        <f>P50+R50</f>
        <v>0</v>
      </c>
      <c r="T50" s="152"/>
      <c r="U50" s="152"/>
    </row>
    <row r="51" spans="1:21" ht="18">
      <c r="A51" s="41"/>
      <c r="B51" s="170" t="s">
        <v>243</v>
      </c>
      <c r="C51" s="50"/>
      <c r="D51" s="56"/>
      <c r="E51" s="55"/>
      <c r="F51" s="54"/>
      <c r="G51" s="279"/>
      <c r="H51" s="279"/>
      <c r="I51" s="54"/>
      <c r="J51" s="54"/>
      <c r="K51" s="54"/>
      <c r="L51" s="54"/>
      <c r="M51" s="54"/>
      <c r="N51" s="54"/>
      <c r="O51" s="54"/>
      <c r="P51" s="54"/>
      <c r="Q51" s="54"/>
      <c r="R51" s="54"/>
      <c r="S51" s="54"/>
      <c r="T51" s="54"/>
      <c r="U51" s="54"/>
    </row>
    <row r="52" spans="1:21" ht="18">
      <c r="A52" s="312"/>
      <c r="B52" s="171" t="s">
        <v>641</v>
      </c>
      <c r="C52" s="41"/>
      <c r="D52" s="42"/>
      <c r="E52" s="43"/>
      <c r="F52" s="44"/>
      <c r="G52" s="280"/>
      <c r="H52" s="280"/>
      <c r="I52" s="44"/>
      <c r="J52" s="44"/>
      <c r="K52" s="44"/>
      <c r="L52" s="44"/>
      <c r="M52" s="44"/>
      <c r="N52" s="44"/>
      <c r="O52" s="313"/>
      <c r="P52" s="313"/>
      <c r="Q52" s="44"/>
      <c r="R52" s="313"/>
      <c r="S52" s="313"/>
      <c r="T52" s="44"/>
      <c r="U52" s="44"/>
    </row>
    <row r="53" spans="1:21" ht="15">
      <c r="A53" s="41"/>
      <c r="B53" s="142" t="s">
        <v>565</v>
      </c>
      <c r="C53" s="41"/>
      <c r="D53" s="42"/>
      <c r="E53" s="43"/>
      <c r="F53" s="44"/>
      <c r="G53" s="280"/>
      <c r="H53" s="280"/>
      <c r="I53" s="44"/>
      <c r="J53" s="44"/>
      <c r="K53" s="44"/>
      <c r="L53" s="44"/>
      <c r="M53" s="44"/>
      <c r="N53" s="44"/>
      <c r="O53" s="44"/>
      <c r="P53" s="44"/>
      <c r="Q53" s="44"/>
      <c r="R53" s="44"/>
      <c r="S53" s="44"/>
      <c r="T53" s="44"/>
      <c r="U53" s="44"/>
    </row>
    <row r="54" spans="1:21" ht="51">
      <c r="A54" s="314"/>
      <c r="B54" s="60" t="s">
        <v>109</v>
      </c>
      <c r="C54" s="315" t="s">
        <v>292</v>
      </c>
      <c r="D54" s="39"/>
      <c r="E54" s="40"/>
      <c r="F54" s="316">
        <f>+E54*D54</f>
        <v>0</v>
      </c>
      <c r="G54" s="271">
        <f>'Basis of Estimate'!$G$8</f>
        <v>43617</v>
      </c>
      <c r="H54" s="271">
        <f>'Basis of Estimate'!$E$8</f>
        <v>43800</v>
      </c>
      <c r="I54" s="232">
        <f>VLOOKUP(G54,'Cost Indices'!$R$28:$S$1262,2)</f>
        <v>176.77636123196373</v>
      </c>
      <c r="J54" s="232">
        <f>VLOOKUP(H54,'Cost Indices'!$R$28:$S$1262,2)</f>
        <v>178.55150691465684</v>
      </c>
      <c r="K54" s="233">
        <f>(J54-I54)/I54</f>
        <v>1.0041759375077211E-2</v>
      </c>
      <c r="L54" s="234">
        <f>E54*(1+K54)</f>
        <v>0</v>
      </c>
      <c r="M54" s="235">
        <f>+L54*D54</f>
        <v>0</v>
      </c>
      <c r="N54" s="155">
        <v>0</v>
      </c>
      <c r="O54" s="156">
        <f>M54*N54</f>
        <v>0</v>
      </c>
      <c r="P54" s="154">
        <f>M54+O54</f>
        <v>0</v>
      </c>
      <c r="Q54" s="155">
        <v>0</v>
      </c>
      <c r="R54" s="157">
        <f>P54*Q54</f>
        <v>0</v>
      </c>
      <c r="S54" s="154">
        <f>P54+R54</f>
        <v>0</v>
      </c>
      <c r="T54" s="317"/>
      <c r="U54" s="317"/>
    </row>
    <row r="55" spans="1:21" ht="47.25">
      <c r="A55" s="173"/>
      <c r="B55" s="71" t="s">
        <v>1135</v>
      </c>
      <c r="C55" s="49"/>
      <c r="D55" s="51"/>
      <c r="E55" s="52"/>
      <c r="F55" s="53"/>
      <c r="G55" s="281"/>
      <c r="H55" s="281"/>
      <c r="I55" s="53"/>
      <c r="J55" s="53"/>
      <c r="K55" s="53"/>
      <c r="L55" s="53"/>
      <c r="M55" s="53"/>
      <c r="N55" s="53"/>
      <c r="O55" s="53"/>
      <c r="P55" s="53"/>
      <c r="Q55" s="308"/>
      <c r="R55" s="53"/>
      <c r="S55" s="53"/>
      <c r="T55" s="53"/>
      <c r="U55" s="53"/>
    </row>
    <row r="56" spans="1:21" ht="38.25">
      <c r="A56" s="37"/>
      <c r="B56" s="204" t="s">
        <v>934</v>
      </c>
      <c r="C56" s="688" t="s">
        <v>1136</v>
      </c>
      <c r="D56" s="62">
        <v>1</v>
      </c>
      <c r="E56" s="36"/>
      <c r="F56" s="22">
        <f t="shared" ref="F56:F61" si="5">D56*E56</f>
        <v>0</v>
      </c>
      <c r="G56" s="271">
        <f>'Basis of Estimate'!$G$8</f>
        <v>43617</v>
      </c>
      <c r="H56" s="271">
        <f>'Basis of Estimate'!$E$8</f>
        <v>43800</v>
      </c>
      <c r="I56" s="232">
        <f>VLOOKUP(G56,'Cost Indices'!$R$28:$S$1262,2)</f>
        <v>176.77636123196373</v>
      </c>
      <c r="J56" s="232">
        <f>VLOOKUP(H56,'Cost Indices'!$R$28:$S$1262,2)</f>
        <v>178.55150691465684</v>
      </c>
      <c r="K56" s="233">
        <f t="shared" ref="K56:K61" si="6">(J56-I56)/I56</f>
        <v>1.0041759375077211E-2</v>
      </c>
      <c r="L56" s="234">
        <f t="shared" ref="L56:L61" si="7">E56*(1+K56)</f>
        <v>0</v>
      </c>
      <c r="M56" s="235">
        <f t="shared" ref="M56:M61" si="8">+L56*D56</f>
        <v>0</v>
      </c>
      <c r="N56" s="155">
        <v>0</v>
      </c>
      <c r="O56" s="156">
        <f t="shared" ref="O56:O61" si="9">M56*N56</f>
        <v>0</v>
      </c>
      <c r="P56" s="154">
        <f t="shared" ref="P56:P61" si="10">M56+O56</f>
        <v>0</v>
      </c>
      <c r="Q56" s="155">
        <v>0</v>
      </c>
      <c r="R56" s="157">
        <f t="shared" ref="R56:R61" si="11">P56*Q56</f>
        <v>0</v>
      </c>
      <c r="S56" s="154">
        <f t="shared" ref="S56:S61" si="12">P56+R56</f>
        <v>0</v>
      </c>
      <c r="T56" s="152"/>
      <c r="U56" s="152"/>
    </row>
    <row r="57" spans="1:21" ht="38.25">
      <c r="A57" s="37"/>
      <c r="B57" s="204" t="s">
        <v>935</v>
      </c>
      <c r="C57" s="688" t="s">
        <v>1136</v>
      </c>
      <c r="D57" s="62">
        <v>1</v>
      </c>
      <c r="E57" s="36"/>
      <c r="F57" s="22">
        <f t="shared" si="5"/>
        <v>0</v>
      </c>
      <c r="G57" s="271">
        <f>'Basis of Estimate'!$G$8</f>
        <v>43617</v>
      </c>
      <c r="H57" s="271">
        <f>'Basis of Estimate'!$E$8</f>
        <v>43800</v>
      </c>
      <c r="I57" s="232">
        <f>VLOOKUP(G57,'Cost Indices'!$R$28:$S$1262,2)</f>
        <v>176.77636123196373</v>
      </c>
      <c r="J57" s="232">
        <f>VLOOKUP(H57,'Cost Indices'!$R$28:$S$1262,2)</f>
        <v>178.55150691465684</v>
      </c>
      <c r="K57" s="233">
        <f t="shared" si="6"/>
        <v>1.0041759375077211E-2</v>
      </c>
      <c r="L57" s="234">
        <f t="shared" si="7"/>
        <v>0</v>
      </c>
      <c r="M57" s="235">
        <f t="shared" si="8"/>
        <v>0</v>
      </c>
      <c r="N57" s="155">
        <v>0</v>
      </c>
      <c r="O57" s="156">
        <f t="shared" si="9"/>
        <v>0</v>
      </c>
      <c r="P57" s="154">
        <f t="shared" si="10"/>
        <v>0</v>
      </c>
      <c r="Q57" s="155">
        <v>0</v>
      </c>
      <c r="R57" s="157">
        <f t="shared" si="11"/>
        <v>0</v>
      </c>
      <c r="S57" s="154">
        <f t="shared" si="12"/>
        <v>0</v>
      </c>
      <c r="T57" s="152"/>
      <c r="U57" s="152"/>
    </row>
    <row r="58" spans="1:21" ht="38.25">
      <c r="A58" s="37"/>
      <c r="B58" s="204" t="s">
        <v>936</v>
      </c>
      <c r="C58" s="688" t="s">
        <v>1136</v>
      </c>
      <c r="D58" s="62">
        <v>1</v>
      </c>
      <c r="E58" s="36"/>
      <c r="F58" s="22">
        <f t="shared" si="5"/>
        <v>0</v>
      </c>
      <c r="G58" s="271">
        <f>'Basis of Estimate'!$G$8</f>
        <v>43617</v>
      </c>
      <c r="H58" s="271">
        <f>'Basis of Estimate'!$E$8</f>
        <v>43800</v>
      </c>
      <c r="I58" s="232">
        <f>VLOOKUP(G58,'Cost Indices'!$R$28:$S$1262,2)</f>
        <v>176.77636123196373</v>
      </c>
      <c r="J58" s="232">
        <f>VLOOKUP(H58,'Cost Indices'!$R$28:$S$1262,2)</f>
        <v>178.55150691465684</v>
      </c>
      <c r="K58" s="233">
        <f t="shared" si="6"/>
        <v>1.0041759375077211E-2</v>
      </c>
      <c r="L58" s="234">
        <f t="shared" si="7"/>
        <v>0</v>
      </c>
      <c r="M58" s="235">
        <f t="shared" si="8"/>
        <v>0</v>
      </c>
      <c r="N58" s="155">
        <v>0</v>
      </c>
      <c r="O58" s="156">
        <f t="shared" si="9"/>
        <v>0</v>
      </c>
      <c r="P58" s="154">
        <f t="shared" si="10"/>
        <v>0</v>
      </c>
      <c r="Q58" s="155">
        <v>0</v>
      </c>
      <c r="R58" s="157">
        <f t="shared" si="11"/>
        <v>0</v>
      </c>
      <c r="S58" s="154">
        <f t="shared" si="12"/>
        <v>0</v>
      </c>
      <c r="T58" s="152"/>
      <c r="U58" s="152"/>
    </row>
    <row r="59" spans="1:21" ht="38.25">
      <c r="A59" s="37"/>
      <c r="B59" s="204" t="s">
        <v>1137</v>
      </c>
      <c r="C59" s="688" t="s">
        <v>1136</v>
      </c>
      <c r="D59" s="62">
        <v>1</v>
      </c>
      <c r="E59" s="36"/>
      <c r="F59" s="22">
        <f t="shared" si="5"/>
        <v>0</v>
      </c>
      <c r="G59" s="271">
        <f>'Basis of Estimate'!$G$8</f>
        <v>43617</v>
      </c>
      <c r="H59" s="271">
        <f>'Basis of Estimate'!$E$8</f>
        <v>43800</v>
      </c>
      <c r="I59" s="232">
        <f>VLOOKUP(G59,'Cost Indices'!$R$28:$S$1262,2)</f>
        <v>176.77636123196373</v>
      </c>
      <c r="J59" s="232">
        <f>VLOOKUP(H59,'Cost Indices'!$R$28:$S$1262,2)</f>
        <v>178.55150691465684</v>
      </c>
      <c r="K59" s="233">
        <f t="shared" si="6"/>
        <v>1.0041759375077211E-2</v>
      </c>
      <c r="L59" s="234">
        <f t="shared" si="7"/>
        <v>0</v>
      </c>
      <c r="M59" s="235">
        <f t="shared" si="8"/>
        <v>0</v>
      </c>
      <c r="N59" s="155">
        <v>0</v>
      </c>
      <c r="O59" s="156">
        <f t="shared" si="9"/>
        <v>0</v>
      </c>
      <c r="P59" s="154">
        <f t="shared" si="10"/>
        <v>0</v>
      </c>
      <c r="Q59" s="155">
        <v>0</v>
      </c>
      <c r="R59" s="157">
        <f t="shared" si="11"/>
        <v>0</v>
      </c>
      <c r="S59" s="154">
        <f t="shared" si="12"/>
        <v>0</v>
      </c>
      <c r="T59" s="152"/>
      <c r="U59" s="152"/>
    </row>
    <row r="60" spans="1:21" ht="38.25">
      <c r="A60" s="37"/>
      <c r="B60" s="204" t="s">
        <v>937</v>
      </c>
      <c r="C60" s="688" t="s">
        <v>1136</v>
      </c>
      <c r="D60" s="62">
        <v>1</v>
      </c>
      <c r="E60" s="36"/>
      <c r="F60" s="22">
        <f t="shared" si="5"/>
        <v>0</v>
      </c>
      <c r="G60" s="271">
        <f>'Basis of Estimate'!$G$8</f>
        <v>43617</v>
      </c>
      <c r="H60" s="271">
        <f>'Basis of Estimate'!$E$8</f>
        <v>43800</v>
      </c>
      <c r="I60" s="232">
        <f>VLOOKUP(G60,'Cost Indices'!$R$28:$S$1262,2)</f>
        <v>176.77636123196373</v>
      </c>
      <c r="J60" s="232">
        <f>VLOOKUP(H60,'Cost Indices'!$R$28:$S$1262,2)</f>
        <v>178.55150691465684</v>
      </c>
      <c r="K60" s="233">
        <f t="shared" si="6"/>
        <v>1.0041759375077211E-2</v>
      </c>
      <c r="L60" s="234">
        <f t="shared" si="7"/>
        <v>0</v>
      </c>
      <c r="M60" s="235">
        <f t="shared" si="8"/>
        <v>0</v>
      </c>
      <c r="N60" s="155">
        <v>0</v>
      </c>
      <c r="O60" s="156">
        <f t="shared" si="9"/>
        <v>0</v>
      </c>
      <c r="P60" s="154">
        <f t="shared" si="10"/>
        <v>0</v>
      </c>
      <c r="Q60" s="155">
        <v>0</v>
      </c>
      <c r="R60" s="157">
        <f t="shared" si="11"/>
        <v>0</v>
      </c>
      <c r="S60" s="154">
        <f t="shared" si="12"/>
        <v>0</v>
      </c>
      <c r="T60" s="152"/>
      <c r="U60" s="152"/>
    </row>
    <row r="61" spans="1:21" ht="38.25">
      <c r="A61" s="37"/>
      <c r="B61" s="204" t="s">
        <v>938</v>
      </c>
      <c r="C61" s="688" t="s">
        <v>1136</v>
      </c>
      <c r="D61" s="62">
        <v>1</v>
      </c>
      <c r="E61" s="36"/>
      <c r="F61" s="22">
        <f t="shared" si="5"/>
        <v>0</v>
      </c>
      <c r="G61" s="271">
        <f>'Basis of Estimate'!$G$8</f>
        <v>43617</v>
      </c>
      <c r="H61" s="271">
        <f>'Basis of Estimate'!$E$8</f>
        <v>43800</v>
      </c>
      <c r="I61" s="232">
        <f>VLOOKUP(G61,'Cost Indices'!$R$28:$S$1262,2)</f>
        <v>176.77636123196373</v>
      </c>
      <c r="J61" s="232">
        <f>VLOOKUP(H61,'Cost Indices'!$R$28:$S$1262,2)</f>
        <v>178.55150691465684</v>
      </c>
      <c r="K61" s="233">
        <f t="shared" si="6"/>
        <v>1.0041759375077211E-2</v>
      </c>
      <c r="L61" s="234">
        <f t="shared" si="7"/>
        <v>0</v>
      </c>
      <c r="M61" s="235">
        <f t="shared" si="8"/>
        <v>0</v>
      </c>
      <c r="N61" s="155">
        <v>0</v>
      </c>
      <c r="O61" s="156">
        <f t="shared" si="9"/>
        <v>0</v>
      </c>
      <c r="P61" s="154">
        <f t="shared" si="10"/>
        <v>0</v>
      </c>
      <c r="Q61" s="155">
        <v>0</v>
      </c>
      <c r="R61" s="157">
        <f t="shared" si="11"/>
        <v>0</v>
      </c>
      <c r="S61" s="154">
        <f t="shared" si="12"/>
        <v>0</v>
      </c>
      <c r="T61" s="152"/>
      <c r="U61" s="152"/>
    </row>
    <row r="62" spans="1:21">
      <c r="A62" s="37"/>
      <c r="B62" s="174"/>
      <c r="C62" s="49"/>
      <c r="D62" s="51"/>
      <c r="E62" s="52"/>
      <c r="F62" s="52"/>
      <c r="G62" s="282"/>
      <c r="H62" s="282"/>
      <c r="I62" s="52"/>
      <c r="J62" s="52"/>
      <c r="K62" s="52"/>
      <c r="L62" s="52"/>
      <c r="M62" s="52"/>
      <c r="N62" s="52"/>
      <c r="O62" s="52"/>
      <c r="P62" s="52"/>
      <c r="Q62" s="52"/>
      <c r="R62" s="52"/>
      <c r="S62" s="52"/>
      <c r="T62" s="52"/>
      <c r="U62" s="52"/>
    </row>
    <row r="63" spans="1:21" ht="18">
      <c r="A63" s="111">
        <v>2.2000000000000002</v>
      </c>
      <c r="B63" s="175" t="s">
        <v>245</v>
      </c>
      <c r="C63" s="759" t="s">
        <v>242</v>
      </c>
      <c r="D63" s="759"/>
      <c r="E63" s="759"/>
      <c r="F63" s="249">
        <f>SUM(F18:F62)</f>
        <v>0</v>
      </c>
      <c r="G63" s="274"/>
      <c r="H63" s="274"/>
      <c r="I63" s="144"/>
      <c r="J63" s="144"/>
      <c r="K63" s="144"/>
      <c r="L63" s="144"/>
      <c r="M63" s="249">
        <f>SUM(M18:M62)</f>
        <v>0</v>
      </c>
      <c r="N63" s="141"/>
      <c r="O63" s="249">
        <f>SUM(O18:O62)</f>
        <v>0</v>
      </c>
      <c r="P63" s="249">
        <f>SUM(P18:P62)</f>
        <v>0</v>
      </c>
      <c r="Q63" s="141"/>
      <c r="R63" s="249">
        <f>SUM(R18:R62)</f>
        <v>0</v>
      </c>
      <c r="S63" s="249">
        <f>SUM(S18:S62)</f>
        <v>0</v>
      </c>
      <c r="T63" s="141"/>
      <c r="U63" s="141"/>
    </row>
    <row r="64" spans="1:21">
      <c r="A64" s="128"/>
      <c r="B64" s="128"/>
      <c r="C64" s="128"/>
      <c r="D64" s="128"/>
      <c r="E64" s="128"/>
      <c r="F64" s="128"/>
      <c r="G64" s="283"/>
      <c r="H64" s="283"/>
      <c r="I64" s="128"/>
      <c r="J64" s="128"/>
      <c r="K64" s="128"/>
      <c r="L64" s="128"/>
      <c r="M64" s="128"/>
    </row>
    <row r="65" spans="1:13">
      <c r="A65" s="128"/>
      <c r="B65" s="128"/>
      <c r="C65" s="128"/>
      <c r="D65" s="128"/>
      <c r="E65" s="128"/>
      <c r="F65" s="128"/>
      <c r="G65" s="283"/>
      <c r="H65" s="283"/>
      <c r="I65" s="128"/>
      <c r="J65" s="128"/>
      <c r="K65" s="128"/>
      <c r="L65" s="128"/>
      <c r="M65" s="128"/>
    </row>
    <row r="66" spans="1:13">
      <c r="A66" s="128"/>
      <c r="B66" s="128"/>
      <c r="C66" s="128"/>
      <c r="D66" s="128"/>
      <c r="E66" s="128"/>
      <c r="F66" s="128"/>
      <c r="G66" s="283"/>
      <c r="H66" s="283"/>
      <c r="I66" s="128"/>
      <c r="J66" s="128"/>
      <c r="K66" s="128"/>
      <c r="L66" s="128"/>
      <c r="M66" s="128"/>
    </row>
    <row r="67" spans="1:13">
      <c r="A67" s="128"/>
      <c r="B67" s="128"/>
      <c r="C67" s="128"/>
      <c r="D67" s="128"/>
      <c r="E67" s="128"/>
      <c r="F67" s="128"/>
      <c r="G67" s="283"/>
      <c r="H67" s="283"/>
      <c r="I67" s="128"/>
      <c r="J67" s="128"/>
      <c r="K67" s="128"/>
      <c r="L67" s="128"/>
      <c r="M67" s="128"/>
    </row>
    <row r="68" spans="1:13">
      <c r="A68" s="128"/>
      <c r="B68" s="128"/>
      <c r="C68" s="128"/>
      <c r="D68" s="128"/>
      <c r="E68" s="128"/>
      <c r="F68" s="128"/>
      <c r="G68" s="283"/>
      <c r="H68" s="283"/>
      <c r="I68" s="128"/>
      <c r="J68" s="128"/>
      <c r="K68" s="128"/>
      <c r="L68" s="128"/>
      <c r="M68" s="128"/>
    </row>
    <row r="69" spans="1:13">
      <c r="A69" s="128"/>
      <c r="B69" s="128"/>
      <c r="C69" s="128"/>
      <c r="D69" s="128"/>
      <c r="E69" s="128"/>
      <c r="F69" s="128"/>
      <c r="G69" s="283"/>
      <c r="H69" s="283"/>
      <c r="I69" s="128"/>
      <c r="J69" s="128"/>
      <c r="K69" s="128"/>
      <c r="L69" s="128"/>
      <c r="M69" s="128"/>
    </row>
    <row r="70" spans="1:13">
      <c r="A70" s="128"/>
      <c r="B70" s="128"/>
      <c r="C70" s="128"/>
      <c r="D70" s="128"/>
      <c r="E70" s="128"/>
      <c r="F70" s="128"/>
      <c r="G70" s="283"/>
      <c r="H70" s="283"/>
      <c r="I70" s="128"/>
      <c r="J70" s="128"/>
      <c r="K70" s="128"/>
      <c r="L70" s="128"/>
      <c r="M70" s="128"/>
    </row>
    <row r="71" spans="1:13">
      <c r="A71" s="128"/>
      <c r="B71" s="128"/>
      <c r="C71" s="128"/>
      <c r="D71" s="128"/>
      <c r="E71" s="128"/>
      <c r="F71" s="128"/>
      <c r="G71" s="283"/>
      <c r="H71" s="283"/>
      <c r="I71" s="128"/>
      <c r="J71" s="128"/>
      <c r="K71" s="128"/>
      <c r="L71" s="128"/>
      <c r="M71" s="128"/>
    </row>
    <row r="72" spans="1:13">
      <c r="A72" s="128"/>
      <c r="B72" s="128"/>
      <c r="C72" s="128"/>
      <c r="D72" s="128"/>
      <c r="E72" s="128"/>
      <c r="F72" s="128"/>
      <c r="G72" s="283"/>
      <c r="H72" s="283"/>
      <c r="I72" s="128"/>
      <c r="J72" s="128"/>
      <c r="K72" s="128"/>
      <c r="L72" s="128"/>
      <c r="M72" s="128"/>
    </row>
    <row r="73" spans="1:13">
      <c r="A73" s="128"/>
      <c r="B73" s="128"/>
      <c r="C73" s="128"/>
      <c r="D73" s="128"/>
      <c r="E73" s="128"/>
      <c r="F73" s="128"/>
      <c r="G73" s="283"/>
      <c r="H73" s="283"/>
      <c r="I73" s="128"/>
      <c r="J73" s="128"/>
      <c r="K73" s="128"/>
      <c r="L73" s="128"/>
      <c r="M73" s="128"/>
    </row>
    <row r="74" spans="1:13">
      <c r="A74" s="128"/>
      <c r="B74" s="128"/>
      <c r="C74" s="128"/>
      <c r="D74" s="128"/>
      <c r="E74" s="128"/>
      <c r="F74" s="128"/>
      <c r="G74" s="283"/>
      <c r="H74" s="283"/>
      <c r="I74" s="128"/>
      <c r="J74" s="128"/>
      <c r="K74" s="128"/>
      <c r="L74" s="128"/>
      <c r="M74" s="128"/>
    </row>
    <row r="75" spans="1:13">
      <c r="A75" s="128"/>
      <c r="B75" s="128"/>
      <c r="C75" s="128"/>
      <c r="D75" s="128"/>
      <c r="E75" s="128"/>
      <c r="F75" s="128"/>
      <c r="G75" s="283"/>
      <c r="H75" s="283"/>
      <c r="I75" s="128"/>
      <c r="J75" s="128"/>
      <c r="K75" s="128"/>
      <c r="L75" s="128"/>
      <c r="M75" s="128"/>
    </row>
    <row r="76" spans="1:13">
      <c r="A76" s="128"/>
      <c r="B76" s="128"/>
      <c r="C76" s="128"/>
      <c r="D76" s="128"/>
      <c r="E76" s="128"/>
      <c r="F76" s="128"/>
      <c r="G76" s="283"/>
      <c r="H76" s="283"/>
      <c r="I76" s="128"/>
      <c r="J76" s="128"/>
      <c r="K76" s="128"/>
      <c r="L76" s="128"/>
      <c r="M76" s="128"/>
    </row>
    <row r="77" spans="1:13">
      <c r="A77" s="128"/>
      <c r="B77" s="128"/>
      <c r="C77" s="128"/>
      <c r="D77" s="128"/>
      <c r="E77" s="128"/>
      <c r="F77" s="128"/>
      <c r="G77" s="283"/>
      <c r="H77" s="283"/>
      <c r="I77" s="128"/>
      <c r="J77" s="128"/>
      <c r="K77" s="128"/>
      <c r="L77" s="128"/>
      <c r="M77" s="128"/>
    </row>
    <row r="78" spans="1:13">
      <c r="A78" s="128"/>
      <c r="B78" s="128"/>
      <c r="C78" s="128"/>
      <c r="D78" s="128"/>
      <c r="E78" s="128"/>
      <c r="F78" s="128"/>
      <c r="G78" s="283"/>
      <c r="H78" s="283"/>
      <c r="I78" s="128"/>
      <c r="J78" s="128"/>
      <c r="K78" s="128"/>
      <c r="L78" s="128"/>
      <c r="M78" s="128"/>
    </row>
    <row r="79" spans="1:13">
      <c r="A79" s="128"/>
      <c r="B79" s="128"/>
      <c r="C79" s="128"/>
      <c r="D79" s="128"/>
      <c r="E79" s="128"/>
      <c r="F79" s="128"/>
      <c r="G79" s="283"/>
      <c r="H79" s="283"/>
      <c r="I79" s="128"/>
      <c r="J79" s="128"/>
      <c r="K79" s="128"/>
      <c r="L79" s="128"/>
      <c r="M79" s="128"/>
    </row>
    <row r="80" spans="1:13">
      <c r="A80" s="128"/>
      <c r="B80" s="128"/>
      <c r="C80" s="128"/>
      <c r="D80" s="128"/>
      <c r="E80" s="128"/>
      <c r="F80" s="128"/>
      <c r="G80" s="283"/>
      <c r="H80" s="283"/>
      <c r="I80" s="128"/>
      <c r="J80" s="128"/>
      <c r="K80" s="128"/>
      <c r="L80" s="128"/>
      <c r="M80" s="128"/>
    </row>
    <row r="81" spans="1:13">
      <c r="A81" s="128"/>
      <c r="B81" s="128"/>
      <c r="C81" s="128"/>
      <c r="D81" s="128"/>
      <c r="E81" s="128"/>
      <c r="F81" s="128"/>
      <c r="G81" s="283"/>
      <c r="H81" s="283"/>
      <c r="I81" s="128"/>
      <c r="J81" s="128"/>
      <c r="K81" s="128"/>
      <c r="L81" s="128"/>
      <c r="M81" s="128"/>
    </row>
    <row r="82" spans="1:13">
      <c r="A82" s="128"/>
      <c r="B82" s="128"/>
      <c r="C82" s="128"/>
      <c r="D82" s="128"/>
      <c r="E82" s="128"/>
      <c r="F82" s="128"/>
      <c r="G82" s="283"/>
      <c r="H82" s="283"/>
      <c r="I82" s="128"/>
      <c r="J82" s="128"/>
      <c r="K82" s="128"/>
      <c r="L82" s="128"/>
      <c r="M82" s="128"/>
    </row>
    <row r="83" spans="1:13">
      <c r="A83" s="128"/>
      <c r="B83" s="128"/>
      <c r="C83" s="128"/>
      <c r="D83" s="128"/>
      <c r="E83" s="128"/>
      <c r="F83" s="128"/>
      <c r="G83" s="283"/>
      <c r="H83" s="283"/>
      <c r="I83" s="128"/>
      <c r="J83" s="128"/>
      <c r="K83" s="128"/>
      <c r="L83" s="128"/>
      <c r="M83" s="128"/>
    </row>
    <row r="84" spans="1:13">
      <c r="A84" s="128"/>
      <c r="B84" s="128"/>
      <c r="C84" s="128"/>
      <c r="D84" s="128"/>
      <c r="E84" s="128"/>
      <c r="F84" s="128"/>
      <c r="G84" s="283"/>
      <c r="H84" s="283"/>
      <c r="I84" s="128"/>
      <c r="J84" s="128"/>
      <c r="K84" s="128"/>
      <c r="L84" s="128"/>
      <c r="M84" s="128"/>
    </row>
    <row r="85" spans="1:13">
      <c r="A85" s="128"/>
      <c r="B85" s="128"/>
      <c r="C85" s="128"/>
      <c r="D85" s="128"/>
      <c r="E85" s="128"/>
      <c r="F85" s="128"/>
      <c r="G85" s="283"/>
      <c r="H85" s="283"/>
      <c r="I85" s="128"/>
      <c r="J85" s="128"/>
      <c r="K85" s="128"/>
      <c r="L85" s="128"/>
      <c r="M85" s="128"/>
    </row>
    <row r="86" spans="1:13">
      <c r="A86" s="128"/>
      <c r="B86" s="128"/>
      <c r="C86" s="128"/>
      <c r="D86" s="128"/>
      <c r="E86" s="128"/>
      <c r="F86" s="128"/>
      <c r="G86" s="283"/>
      <c r="H86" s="283"/>
      <c r="I86" s="128"/>
      <c r="J86" s="128"/>
      <c r="K86" s="128"/>
      <c r="L86" s="128"/>
      <c r="M86" s="128"/>
    </row>
    <row r="87" spans="1:13">
      <c r="A87" s="128"/>
      <c r="B87" s="128"/>
      <c r="C87" s="128"/>
      <c r="D87" s="128"/>
      <c r="E87" s="128"/>
      <c r="F87" s="128"/>
      <c r="G87" s="283"/>
      <c r="H87" s="283"/>
      <c r="I87" s="128"/>
      <c r="J87" s="128"/>
      <c r="K87" s="128"/>
      <c r="L87" s="128"/>
      <c r="M87" s="128"/>
    </row>
    <row r="88" spans="1:13">
      <c r="A88" s="128"/>
      <c r="B88" s="128"/>
      <c r="C88" s="128"/>
      <c r="D88" s="128"/>
      <c r="E88" s="128"/>
      <c r="F88" s="128"/>
      <c r="G88" s="283"/>
      <c r="H88" s="283"/>
      <c r="I88" s="128"/>
      <c r="J88" s="128"/>
      <c r="K88" s="128"/>
      <c r="L88" s="128"/>
      <c r="M88" s="128"/>
    </row>
    <row r="89" spans="1:13">
      <c r="A89" s="128"/>
      <c r="B89" s="128"/>
      <c r="C89" s="128"/>
      <c r="D89" s="128"/>
      <c r="E89" s="128"/>
      <c r="F89" s="128"/>
      <c r="G89" s="283"/>
      <c r="H89" s="283"/>
      <c r="I89" s="128"/>
      <c r="J89" s="128"/>
      <c r="K89" s="128"/>
      <c r="L89" s="128"/>
      <c r="M89" s="128"/>
    </row>
    <row r="90" spans="1:13">
      <c r="A90" s="128"/>
      <c r="B90" s="128"/>
      <c r="C90" s="128"/>
      <c r="D90" s="128"/>
      <c r="E90" s="128"/>
      <c r="F90" s="128"/>
      <c r="G90" s="283"/>
      <c r="H90" s="283"/>
      <c r="I90" s="128"/>
      <c r="J90" s="128"/>
      <c r="K90" s="128"/>
      <c r="L90" s="128"/>
      <c r="M90" s="128"/>
    </row>
    <row r="91" spans="1:13">
      <c r="A91" s="128"/>
      <c r="B91" s="128"/>
      <c r="C91" s="128"/>
      <c r="D91" s="128"/>
      <c r="E91" s="128"/>
      <c r="F91" s="128"/>
      <c r="G91" s="283"/>
      <c r="H91" s="283"/>
      <c r="I91" s="128"/>
      <c r="J91" s="128"/>
      <c r="K91" s="128"/>
      <c r="L91" s="128"/>
      <c r="M91" s="128"/>
    </row>
    <row r="92" spans="1:13">
      <c r="A92" s="128"/>
      <c r="B92" s="128"/>
      <c r="C92" s="128"/>
      <c r="D92" s="128"/>
      <c r="E92" s="128"/>
      <c r="F92" s="128"/>
      <c r="G92" s="283"/>
      <c r="H92" s="283"/>
      <c r="I92" s="128"/>
      <c r="J92" s="128"/>
      <c r="K92" s="128"/>
      <c r="L92" s="128"/>
      <c r="M92" s="128"/>
    </row>
    <row r="93" spans="1:13">
      <c r="A93" s="128"/>
      <c r="B93" s="128"/>
      <c r="C93" s="128"/>
      <c r="D93" s="128"/>
      <c r="E93" s="128"/>
      <c r="F93" s="128"/>
      <c r="G93" s="283"/>
      <c r="H93" s="283"/>
      <c r="I93" s="128"/>
      <c r="J93" s="128"/>
      <c r="K93" s="128"/>
      <c r="L93" s="128"/>
      <c r="M93" s="128"/>
    </row>
    <row r="94" spans="1:13">
      <c r="A94" s="128"/>
      <c r="B94" s="128"/>
      <c r="C94" s="128"/>
      <c r="D94" s="128"/>
      <c r="E94" s="128"/>
      <c r="F94" s="128"/>
      <c r="G94" s="283"/>
      <c r="H94" s="283"/>
      <c r="I94" s="128"/>
      <c r="J94" s="128"/>
      <c r="K94" s="128"/>
      <c r="L94" s="128"/>
      <c r="M94" s="128"/>
    </row>
    <row r="95" spans="1:13">
      <c r="A95" s="128"/>
      <c r="B95" s="128"/>
      <c r="C95" s="128"/>
      <c r="D95" s="128"/>
      <c r="E95" s="128"/>
      <c r="F95" s="128"/>
      <c r="G95" s="283"/>
      <c r="H95" s="283"/>
      <c r="I95" s="128"/>
      <c r="J95" s="128"/>
      <c r="K95" s="128"/>
      <c r="L95" s="128"/>
      <c r="M95" s="128"/>
    </row>
    <row r="96" spans="1:13">
      <c r="A96" s="128"/>
      <c r="B96" s="128"/>
      <c r="C96" s="128"/>
      <c r="D96" s="128"/>
      <c r="E96" s="128"/>
      <c r="F96" s="128"/>
      <c r="G96" s="283"/>
      <c r="H96" s="283"/>
      <c r="I96" s="128"/>
      <c r="J96" s="128"/>
      <c r="K96" s="128"/>
      <c r="L96" s="128"/>
      <c r="M96" s="128"/>
    </row>
    <row r="97" spans="1:13">
      <c r="A97" s="128"/>
      <c r="B97" s="128"/>
      <c r="C97" s="128"/>
      <c r="D97" s="128"/>
      <c r="E97" s="128"/>
      <c r="F97" s="128"/>
      <c r="G97" s="283"/>
      <c r="H97" s="283"/>
      <c r="I97" s="128"/>
      <c r="J97" s="128"/>
      <c r="K97" s="128"/>
      <c r="L97" s="128"/>
      <c r="M97" s="128"/>
    </row>
    <row r="98" spans="1:13">
      <c r="A98" s="128"/>
      <c r="B98" s="128"/>
      <c r="C98" s="128"/>
      <c r="D98" s="128"/>
      <c r="E98" s="128"/>
      <c r="F98" s="128"/>
      <c r="G98" s="283"/>
      <c r="H98" s="283"/>
      <c r="I98" s="128"/>
      <c r="J98" s="128"/>
      <c r="K98" s="128"/>
      <c r="L98" s="128"/>
      <c r="M98" s="128"/>
    </row>
  </sheetData>
  <mergeCells count="9">
    <mergeCell ref="G1:U1"/>
    <mergeCell ref="A1:F1"/>
    <mergeCell ref="G5:M5"/>
    <mergeCell ref="C63:E63"/>
    <mergeCell ref="A5:F5"/>
    <mergeCell ref="A2:F2"/>
    <mergeCell ref="A4:F4"/>
    <mergeCell ref="C15:E15"/>
    <mergeCell ref="A3:F3"/>
  </mergeCells>
  <phoneticPr fontId="0" type="noConversion"/>
  <pageMargins left="0.19685039370078741" right="0.19685039370078741" top="0.39370078740157483" bottom="0.59055118110236227" header="0.19685039370078741" footer="0.19685039370078741"/>
  <pageSetup paperSize="9" scale="48" fitToHeight="3" orientation="landscape" verticalDpi="300" r:id="rId1"/>
  <headerFooter alignWithMargins="0">
    <oddFooter>&amp;L&amp;8&amp;Z&amp;F&amp;R&amp;8&amp;D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vt:i4>
      </vt:variant>
    </vt:vector>
  </HeadingPairs>
  <TitlesOfParts>
    <vt:vector size="25" baseType="lpstr">
      <vt:lpstr>SoP - Introduction</vt:lpstr>
      <vt:lpstr>Preamble</vt:lpstr>
      <vt:lpstr>SoP development checklist</vt:lpstr>
      <vt:lpstr>Cost Indices</vt:lpstr>
      <vt:lpstr>Basis of Estimate</vt:lpstr>
      <vt:lpstr>Estimate Checklist</vt:lpstr>
      <vt:lpstr>SUMMARY</vt:lpstr>
      <vt:lpstr>Prelims &amp; commissioning</vt:lpstr>
      <vt:lpstr>Provisional Items</vt:lpstr>
      <vt:lpstr>Pump Station</vt:lpstr>
      <vt:lpstr>Ovflw Stg-pwk-Ovflw to envnmnt</vt:lpstr>
      <vt:lpstr>Pressure main</vt:lpstr>
      <vt:lpstr>Gravity Sewer</vt:lpstr>
      <vt:lpstr>Vacuum sewer</vt:lpstr>
      <vt:lpstr>Vacuum pump station</vt:lpstr>
      <vt:lpstr>Additional Line Items to SoP</vt:lpstr>
      <vt:lpstr>'Additional Line Items to SoP'!Print_Area</vt:lpstr>
      <vt:lpstr>'Ovflw Stg-pwk-Ovflw to envnmnt'!Print_Area</vt:lpstr>
      <vt:lpstr>'Prelims &amp; commissioning'!Print_Area</vt:lpstr>
      <vt:lpstr>'Provisional Items'!Print_Area</vt:lpstr>
      <vt:lpstr>'Pump Station'!Print_Area</vt:lpstr>
      <vt:lpstr>SUMMARY!Print_Area</vt:lpstr>
      <vt:lpstr>'Vacuum sewer'!Print_Area</vt:lpstr>
      <vt:lpstr>'Prelims &amp; commissioning'!Print_Titles</vt:lpstr>
      <vt:lpstr>'Pump Station'!Print_Titles</vt:lpstr>
    </vt:vector>
  </TitlesOfParts>
  <Company>Water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WATSONA0</dc:creator>
  <cp:lastModifiedBy>Jarred Mcewan</cp:lastModifiedBy>
  <cp:lastPrinted>2017-06-28T08:41:44Z</cp:lastPrinted>
  <dcterms:created xsi:type="dcterms:W3CDTF">1999-08-05T03:59:16Z</dcterms:created>
  <dcterms:modified xsi:type="dcterms:W3CDTF">2019-06-28T07:09:41Z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