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bowlesi0\AppData\Roaming\OpenText\OTEdit\EC_nexus\c134693868\"/>
    </mc:Choice>
  </mc:AlternateContent>
  <xr:revisionPtr revIDLastSave="0" documentId="13_ncr:1_{A9A0E3DF-CB8D-43C4-BFDC-D8A603D89F20}" xr6:coauthVersionLast="47" xr6:coauthVersionMax="47" xr10:uidLastSave="{00000000-0000-0000-0000-000000000000}"/>
  <bookViews>
    <workbookView xWindow="-28920" yWindow="-2325" windowWidth="29040" windowHeight="15840" tabRatio="857" firstSheet="2" activeTab="2" xr2:uid="{00000000-000D-0000-FFFF-FFFF00000000}"/>
  </bookViews>
  <sheets>
    <sheet name="INDEX &amp; Instructions" sheetId="1" r:id="rId1"/>
    <sheet name="1. EXEC RISK SUMMARY" sheetId="2" r:id="rId2"/>
    <sheet name="2. Approval &amp; Revision history" sheetId="3" r:id="rId3"/>
    <sheet name="3. SiD RISK REGISTER" sheetId="4" r:id="rId4"/>
    <sheet name="SiP RISK REGISTER" sheetId="7" r:id="rId5"/>
    <sheet name="Risk Assessment Criteria" sheetId="5" r:id="rId6"/>
    <sheet name="Water Corporation Guidewords" sheetId="6" r:id="rId7"/>
  </sheets>
  <externalReferences>
    <externalReference r:id="rId8"/>
  </externalReferences>
  <definedNames>
    <definedName name="_xlnm._FilterDatabase" localSheetId="3" hidden="1">'3. SiD RISK REGISTER'!$A$14:$R$31</definedName>
    <definedName name="_xlnm._FilterDatabase" localSheetId="4" hidden="1">'SiP RISK REGISTER'!$A$16:$R$33</definedName>
    <definedName name="_xlnm._FilterDatabase" localSheetId="6" hidden="1">'Water Corporation Guidewords'!$A$4:$B$88</definedName>
    <definedName name="_ref1">[1]References!$C$3:$G$7</definedName>
    <definedName name="_ref2">[1]References!$B$3:$B$7</definedName>
    <definedName name="_ref3">[1]References!$C$2:$G$2</definedName>
    <definedName name="_Toc418666554" localSheetId="2">'2. Approval &amp; Revision history'!$B$5</definedName>
    <definedName name="Consequence_Severity" localSheetId="4">#REF!</definedName>
    <definedName name="Consequence_Severity">#REF!</definedName>
    <definedName name="_xlnm.Print_Area" localSheetId="1">'1. EXEC RISK SUMMARY'!$A$1:$M$21</definedName>
    <definedName name="_xlnm.Print_Area" localSheetId="2">'2. Approval &amp; Revision history'!$A$1:$H$35</definedName>
    <definedName name="_xlnm.Print_Area" localSheetId="3">'3. SiD RISK REGISTER'!$A$1:$R$30</definedName>
    <definedName name="_xlnm.Print_Area" localSheetId="0">'INDEX &amp; Instructions'!$A$1:$D$55</definedName>
    <definedName name="_xlnm.Print_Area" localSheetId="5">'Risk Assessment Criteria'!$A$1:$N$36</definedName>
    <definedName name="_xlnm.Print_Area" localSheetId="4">'SiP RISK REGISTER'!$A$3:$R$32</definedName>
    <definedName name="_xlnm.Print_Area" localSheetId="6">'Water Corporation Guidewords'!$A$1:$B$87</definedName>
    <definedName name="_xlnm.Print_Titles" localSheetId="3">'3. SiD RISK REGISTER'!$7:$14</definedName>
    <definedName name="_xlnm.Print_Titles" localSheetId="4">'SiP RISK REGISTER'!$9:$16</definedName>
    <definedName name="_xlnm.Print_Titles" localSheetId="6">'Water Corporation Guidewords'!$1:$4</definedName>
    <definedName name="Risk_Assessment_Matrix" localSheetId="4">#REF!</definedName>
    <definedName name="Risk_Assessment_Matrix">#REF!</definedName>
    <definedName name="Risk_Event_Likelihood" localSheetId="4">#REF!</definedName>
    <definedName name="Risk_Event_Likelihood">#REF!</definedName>
    <definedName name="Risk_Level" localSheetId="4">#REF!</definedName>
    <definedName name="Risk_Level">#REF!</definedName>
    <definedName name="Z_A0DEC7DD_1D4C_45C3_955D_DFB5830A85FA_.wvu.Cols" localSheetId="3" hidden="1">'3. SiD RISK REGISTER'!$J:$J,'3. SiD RISK REGISTER'!#REF!,'3. SiD RISK REGISTER'!$S:$S,'3. SiD RISK REGISTER'!$U:$V</definedName>
    <definedName name="Z_A0DEC7DD_1D4C_45C3_955D_DFB5830A85FA_.wvu.Cols" localSheetId="4" hidden="1">'SiP RISK REGISTER'!$J:$J,'SiP RISK REGISTER'!#REF!,'SiP RISK REGISTER'!$S:$S,'SiP RISK REGISTER'!$U:$V</definedName>
    <definedName name="Z_A0DEC7DD_1D4C_45C3_955D_DFB5830A85FA_.wvu.Cols" localSheetId="6" hidden="1">'Water Corporation Guidewords'!$C:$D</definedName>
    <definedName name="Z_A0DEC7DD_1D4C_45C3_955D_DFB5830A85FA_.wvu.FilterData" localSheetId="3" hidden="1">'3. SiD RISK REGISTER'!$A$14:$R$31</definedName>
    <definedName name="Z_A0DEC7DD_1D4C_45C3_955D_DFB5830A85FA_.wvu.FilterData" localSheetId="4" hidden="1">'SiP RISK REGISTER'!$A$16:$R$33</definedName>
    <definedName name="Z_A0DEC7DD_1D4C_45C3_955D_DFB5830A85FA_.wvu.FilterData" localSheetId="6" hidden="1">'Water Corporation Guidewords'!$A$4:$D$87</definedName>
    <definedName name="Z_A0DEC7DD_1D4C_45C3_955D_DFB5830A85FA_.wvu.PrintArea" localSheetId="1" hidden="1">'1. EXEC RISK SUMMARY'!$A$1:$M$21</definedName>
    <definedName name="Z_A0DEC7DD_1D4C_45C3_955D_DFB5830A85FA_.wvu.PrintArea" localSheetId="2" hidden="1">'2. Approval &amp; Revision history'!$A$1:$H$35</definedName>
    <definedName name="Z_A0DEC7DD_1D4C_45C3_955D_DFB5830A85FA_.wvu.PrintArea" localSheetId="3" hidden="1">'3. SiD RISK REGISTER'!$A$1:$R$30</definedName>
    <definedName name="Z_A0DEC7DD_1D4C_45C3_955D_DFB5830A85FA_.wvu.PrintArea" localSheetId="0" hidden="1">'INDEX &amp; Instructions'!$A$1:$D$55</definedName>
    <definedName name="Z_A0DEC7DD_1D4C_45C3_955D_DFB5830A85FA_.wvu.PrintArea" localSheetId="5" hidden="1">'Risk Assessment Criteria'!$A$1:$N$36</definedName>
    <definedName name="Z_A0DEC7DD_1D4C_45C3_955D_DFB5830A85FA_.wvu.PrintArea" localSheetId="4" hidden="1">'SiP RISK REGISTER'!$A$3:$R$32</definedName>
    <definedName name="Z_A0DEC7DD_1D4C_45C3_955D_DFB5830A85FA_.wvu.PrintArea" localSheetId="6" hidden="1">'Water Corporation Guidewords'!$A$1:$B$87</definedName>
    <definedName name="Z_A0DEC7DD_1D4C_45C3_955D_DFB5830A85FA_.wvu.PrintTitles" localSheetId="3" hidden="1">'3. SiD RISK REGISTER'!$7:$14</definedName>
    <definedName name="Z_A0DEC7DD_1D4C_45C3_955D_DFB5830A85FA_.wvu.PrintTitles" localSheetId="4" hidden="1">'SiP RISK REGISTER'!$9:$16</definedName>
    <definedName name="Z_A0DEC7DD_1D4C_45C3_955D_DFB5830A85FA_.wvu.PrintTitles" localSheetId="6" hidden="1">'Water Corporation Guidewords'!$1:$4</definedName>
    <definedName name="Z_A0DEC7DD_1D4C_45C3_955D_DFB5830A85FA_.wvu.Rows" localSheetId="5" hidden="1">'Risk Assessment Criteria'!$19:$20,'Risk Assessment Criteria'!#REF!</definedName>
    <definedName name="Z_F5E44F79_59BF_44B0_B33B_6A3ABA7E0CD8_.wvu.Cols" localSheetId="3" hidden="1">'3. SiD RISK REGISTER'!$J:$J,'3. SiD RISK REGISTER'!#REF!,'3. SiD RISK REGISTER'!$S:$S,'3. SiD RISK REGISTER'!$U:$V</definedName>
    <definedName name="Z_F5E44F79_59BF_44B0_B33B_6A3ABA7E0CD8_.wvu.Cols" localSheetId="4" hidden="1">'SiP RISK REGISTER'!$J:$J,'SiP RISK REGISTER'!#REF!,'SiP RISK REGISTER'!$S:$S,'SiP RISK REGISTER'!$U:$V</definedName>
    <definedName name="Z_F5E44F79_59BF_44B0_B33B_6A3ABA7E0CD8_.wvu.Cols" localSheetId="6" hidden="1">'Water Corporation Guidewords'!$C:$D</definedName>
    <definedName name="Z_F5E44F79_59BF_44B0_B33B_6A3ABA7E0CD8_.wvu.FilterData" localSheetId="3" hidden="1">'3. SiD RISK REGISTER'!$A$14:$R$31</definedName>
    <definedName name="Z_F5E44F79_59BF_44B0_B33B_6A3ABA7E0CD8_.wvu.FilterData" localSheetId="4" hidden="1">'SiP RISK REGISTER'!$A$16:$R$33</definedName>
    <definedName name="Z_F5E44F79_59BF_44B0_B33B_6A3ABA7E0CD8_.wvu.FilterData" localSheetId="6" hidden="1">'Water Corporation Guidewords'!$A$4:$D$87</definedName>
    <definedName name="Z_F5E44F79_59BF_44B0_B33B_6A3ABA7E0CD8_.wvu.PrintArea" localSheetId="1" hidden="1">'1. EXEC RISK SUMMARY'!$A$1:$M$21</definedName>
    <definedName name="Z_F5E44F79_59BF_44B0_B33B_6A3ABA7E0CD8_.wvu.PrintArea" localSheetId="2" hidden="1">'2. Approval &amp; Revision history'!$A$1:$H$35</definedName>
    <definedName name="Z_F5E44F79_59BF_44B0_B33B_6A3ABA7E0CD8_.wvu.PrintArea" localSheetId="3" hidden="1">'3. SiD RISK REGISTER'!$A$1:$R$30</definedName>
    <definedName name="Z_F5E44F79_59BF_44B0_B33B_6A3ABA7E0CD8_.wvu.PrintArea" localSheetId="0" hidden="1">'INDEX &amp; Instructions'!$A$1:$D$55</definedName>
    <definedName name="Z_F5E44F79_59BF_44B0_B33B_6A3ABA7E0CD8_.wvu.PrintArea" localSheetId="5" hidden="1">'Risk Assessment Criteria'!$A$1:$N$36</definedName>
    <definedName name="Z_F5E44F79_59BF_44B0_B33B_6A3ABA7E0CD8_.wvu.PrintArea" localSheetId="4" hidden="1">'SiP RISK REGISTER'!$A$3:$R$32</definedName>
    <definedName name="Z_F5E44F79_59BF_44B0_B33B_6A3ABA7E0CD8_.wvu.PrintArea" localSheetId="6" hidden="1">'Water Corporation Guidewords'!$A$1:$B$87</definedName>
    <definedName name="Z_F5E44F79_59BF_44B0_B33B_6A3ABA7E0CD8_.wvu.PrintTitles" localSheetId="3" hidden="1">'3. SiD RISK REGISTER'!$7:$14</definedName>
    <definedName name="Z_F5E44F79_59BF_44B0_B33B_6A3ABA7E0CD8_.wvu.PrintTitles" localSheetId="4" hidden="1">'SiP RISK REGISTER'!$9:$16</definedName>
    <definedName name="Z_F5E44F79_59BF_44B0_B33B_6A3ABA7E0CD8_.wvu.PrintTitles" localSheetId="6" hidden="1">'Water Corporation Guidewords'!$1:$4</definedName>
    <definedName name="Z_F5E44F79_59BF_44B0_B33B_6A3ABA7E0CD8_.wvu.Rows" localSheetId="5" hidden="1">'Risk Assessment Criteria'!$19:$20,'Risk Assessment Criteria'!#REF!</definedName>
  </definedNames>
  <calcPr calcId="191028"/>
  <customWorkbookViews>
    <customWorkbookView name="Izzie Bowles - Personal View" guid="{A0DEC7DD-1D4C-45C3-955D-DFB5830A85FA}" mergeInterval="0" personalView="1" maximized="1" windowWidth="1680" windowHeight="825" activeSheetId="2"/>
    <customWorkbookView name="Elleke Bosworth - Personal View" guid="{F5E44F79-59BF-44B0-B33B-6A3ABA7E0CD8}" mergeInterval="0" personalView="1" maximized="1" windowWidth="1920" windowHeight="894"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2" i="7" l="1"/>
  <c r="U402" i="7"/>
  <c r="V401" i="7"/>
  <c r="U401" i="7"/>
  <c r="V400" i="7"/>
  <c r="U400" i="7"/>
  <c r="V399" i="7"/>
  <c r="U399" i="7"/>
  <c r="V398" i="7"/>
  <c r="U398" i="7"/>
  <c r="V397" i="7"/>
  <c r="U397" i="7"/>
  <c r="V396" i="7"/>
  <c r="U396" i="7"/>
  <c r="V395" i="7"/>
  <c r="U395" i="7"/>
  <c r="V394" i="7"/>
  <c r="U394" i="7"/>
  <c r="V393" i="7"/>
  <c r="U393" i="7"/>
  <c r="V392" i="7"/>
  <c r="U392" i="7"/>
  <c r="V391" i="7"/>
  <c r="U391" i="7"/>
  <c r="V390" i="7"/>
  <c r="U390" i="7"/>
  <c r="V389" i="7"/>
  <c r="U389" i="7"/>
  <c r="V388" i="7"/>
  <c r="U388" i="7"/>
  <c r="V387" i="7"/>
  <c r="U387" i="7"/>
  <c r="V386" i="7"/>
  <c r="U386" i="7"/>
  <c r="V385" i="7"/>
  <c r="U385" i="7"/>
  <c r="V384" i="7"/>
  <c r="U384" i="7"/>
  <c r="V383" i="7"/>
  <c r="U383" i="7"/>
  <c r="V382" i="7"/>
  <c r="U382" i="7"/>
  <c r="V381" i="7"/>
  <c r="U381" i="7"/>
  <c r="V380" i="7"/>
  <c r="U380" i="7"/>
  <c r="V379" i="7"/>
  <c r="U379" i="7"/>
  <c r="V378" i="7"/>
  <c r="U378" i="7"/>
  <c r="V377" i="7"/>
  <c r="U377" i="7"/>
  <c r="V376" i="7"/>
  <c r="U376" i="7"/>
  <c r="V375" i="7"/>
  <c r="U375" i="7"/>
  <c r="V374" i="7"/>
  <c r="U374" i="7"/>
  <c r="V373" i="7"/>
  <c r="U373" i="7"/>
  <c r="V372" i="7"/>
  <c r="U372" i="7"/>
  <c r="V371" i="7"/>
  <c r="U371" i="7"/>
  <c r="V370" i="7"/>
  <c r="U370" i="7"/>
  <c r="V369" i="7"/>
  <c r="U369" i="7"/>
  <c r="V368" i="7"/>
  <c r="U368" i="7"/>
  <c r="V367" i="7"/>
  <c r="U367" i="7"/>
  <c r="V366" i="7"/>
  <c r="U366" i="7"/>
  <c r="V365" i="7"/>
  <c r="U365" i="7"/>
  <c r="V364" i="7"/>
  <c r="U364" i="7"/>
  <c r="V363" i="7"/>
  <c r="U363" i="7"/>
  <c r="V362" i="7"/>
  <c r="U362" i="7"/>
  <c r="V361" i="7"/>
  <c r="U361" i="7"/>
  <c r="V360" i="7"/>
  <c r="U360" i="7"/>
  <c r="V359" i="7"/>
  <c r="U359" i="7"/>
  <c r="V358" i="7"/>
  <c r="U358" i="7"/>
  <c r="V357" i="7"/>
  <c r="U357" i="7"/>
  <c r="V356" i="7"/>
  <c r="U356" i="7"/>
  <c r="V355" i="7"/>
  <c r="U355" i="7"/>
  <c r="V354" i="7"/>
  <c r="U354" i="7"/>
  <c r="V353" i="7"/>
  <c r="U353" i="7"/>
  <c r="V352" i="7"/>
  <c r="U352" i="7"/>
  <c r="V351" i="7"/>
  <c r="U351" i="7"/>
  <c r="V350" i="7"/>
  <c r="U350" i="7"/>
  <c r="V349" i="7"/>
  <c r="U349" i="7"/>
  <c r="V348" i="7"/>
  <c r="U348" i="7"/>
  <c r="V347" i="7"/>
  <c r="U347" i="7"/>
  <c r="V346" i="7"/>
  <c r="U346" i="7"/>
  <c r="V345" i="7"/>
  <c r="U345" i="7"/>
  <c r="V344" i="7"/>
  <c r="U344" i="7"/>
  <c r="V343" i="7"/>
  <c r="U343" i="7"/>
  <c r="V342" i="7"/>
  <c r="U342" i="7"/>
  <c r="V341" i="7"/>
  <c r="U341" i="7"/>
  <c r="V340" i="7"/>
  <c r="U340" i="7"/>
  <c r="V339" i="7"/>
  <c r="U339" i="7"/>
  <c r="V338" i="7"/>
  <c r="U338" i="7"/>
  <c r="V337" i="7"/>
  <c r="U337" i="7"/>
  <c r="V336" i="7"/>
  <c r="U336" i="7"/>
  <c r="V335" i="7"/>
  <c r="U335" i="7"/>
  <c r="V334" i="7"/>
  <c r="U334" i="7"/>
  <c r="V333" i="7"/>
  <c r="U333" i="7"/>
  <c r="V332" i="7"/>
  <c r="U332" i="7"/>
  <c r="V331" i="7"/>
  <c r="U331" i="7"/>
  <c r="V330" i="7"/>
  <c r="U330" i="7"/>
  <c r="V329" i="7"/>
  <c r="U329" i="7"/>
  <c r="V328" i="7"/>
  <c r="U328" i="7"/>
  <c r="V327" i="7"/>
  <c r="U327" i="7"/>
  <c r="V326" i="7"/>
  <c r="U326" i="7"/>
  <c r="V325" i="7"/>
  <c r="U325" i="7"/>
  <c r="V324" i="7"/>
  <c r="U324" i="7"/>
  <c r="V323" i="7"/>
  <c r="U323" i="7"/>
  <c r="V322" i="7"/>
  <c r="U322" i="7"/>
  <c r="V321" i="7"/>
  <c r="U321" i="7"/>
  <c r="V320" i="7"/>
  <c r="U320" i="7"/>
  <c r="V319" i="7"/>
  <c r="U319" i="7"/>
  <c r="V318" i="7"/>
  <c r="U318" i="7"/>
  <c r="V317" i="7"/>
  <c r="U317" i="7"/>
  <c r="V316" i="7"/>
  <c r="U316" i="7"/>
  <c r="V315" i="7"/>
  <c r="U315" i="7"/>
  <c r="V314" i="7"/>
  <c r="U314" i="7"/>
  <c r="V313" i="7"/>
  <c r="U313" i="7"/>
  <c r="V312" i="7"/>
  <c r="U312" i="7"/>
  <c r="V311" i="7"/>
  <c r="U311" i="7"/>
  <c r="V310" i="7"/>
  <c r="U310" i="7"/>
  <c r="V309" i="7"/>
  <c r="U309" i="7"/>
  <c r="V308" i="7"/>
  <c r="U308" i="7"/>
  <c r="V307" i="7"/>
  <c r="U307" i="7"/>
  <c r="V306" i="7"/>
  <c r="U306" i="7"/>
  <c r="V305" i="7"/>
  <c r="U305" i="7"/>
  <c r="V304" i="7"/>
  <c r="U304" i="7"/>
  <c r="V303" i="7"/>
  <c r="U303" i="7"/>
  <c r="V302" i="7"/>
  <c r="U302" i="7"/>
  <c r="V301" i="7"/>
  <c r="U301" i="7"/>
  <c r="V300" i="7"/>
  <c r="U300" i="7"/>
  <c r="V299" i="7"/>
  <c r="U299" i="7"/>
  <c r="V298" i="7"/>
  <c r="U298" i="7"/>
  <c r="V297" i="7"/>
  <c r="U297" i="7"/>
  <c r="V296" i="7"/>
  <c r="U296" i="7"/>
  <c r="V295" i="7"/>
  <c r="U295" i="7"/>
  <c r="V294" i="7"/>
  <c r="U294" i="7"/>
  <c r="V293" i="7"/>
  <c r="U293" i="7"/>
  <c r="V292" i="7"/>
  <c r="U292" i="7"/>
  <c r="V291" i="7"/>
  <c r="U291" i="7"/>
  <c r="V290" i="7"/>
  <c r="U290" i="7"/>
  <c r="V289" i="7"/>
  <c r="U289" i="7"/>
  <c r="V288" i="7"/>
  <c r="U288" i="7"/>
  <c r="V287" i="7"/>
  <c r="U287" i="7"/>
  <c r="V286" i="7"/>
  <c r="U286" i="7"/>
  <c r="V285" i="7"/>
  <c r="U285" i="7"/>
  <c r="V284" i="7"/>
  <c r="U284" i="7"/>
  <c r="V283" i="7"/>
  <c r="U283" i="7"/>
  <c r="V282" i="7"/>
  <c r="U282" i="7"/>
  <c r="V281" i="7"/>
  <c r="U281" i="7"/>
  <c r="V280" i="7"/>
  <c r="U280" i="7"/>
  <c r="V279" i="7"/>
  <c r="U279" i="7"/>
  <c r="V278" i="7"/>
  <c r="U278" i="7"/>
  <c r="V277" i="7"/>
  <c r="U277" i="7"/>
  <c r="V276" i="7"/>
  <c r="U276" i="7"/>
  <c r="V275" i="7"/>
  <c r="U275" i="7"/>
  <c r="V274" i="7"/>
  <c r="U274" i="7"/>
  <c r="V273" i="7"/>
  <c r="U273" i="7"/>
  <c r="V272" i="7"/>
  <c r="U272" i="7"/>
  <c r="V271" i="7"/>
  <c r="U271" i="7"/>
  <c r="V270" i="7"/>
  <c r="U270" i="7"/>
  <c r="V269" i="7"/>
  <c r="U269" i="7"/>
  <c r="V268" i="7"/>
  <c r="U268" i="7"/>
  <c r="V267" i="7"/>
  <c r="U267" i="7"/>
  <c r="V266" i="7"/>
  <c r="U266" i="7"/>
  <c r="V265" i="7"/>
  <c r="U265" i="7"/>
  <c r="V264" i="7"/>
  <c r="U264" i="7"/>
  <c r="V263" i="7"/>
  <c r="U263" i="7"/>
  <c r="V262" i="7"/>
  <c r="U262" i="7"/>
  <c r="V261" i="7"/>
  <c r="U261" i="7"/>
  <c r="V260" i="7"/>
  <c r="U260" i="7"/>
  <c r="V259" i="7"/>
  <c r="U259" i="7"/>
  <c r="V258" i="7"/>
  <c r="U258" i="7"/>
  <c r="V257" i="7"/>
  <c r="U257" i="7"/>
  <c r="V256" i="7"/>
  <c r="U256" i="7"/>
  <c r="V255" i="7"/>
  <c r="U255" i="7"/>
  <c r="V254" i="7"/>
  <c r="U254" i="7"/>
  <c r="V253" i="7"/>
  <c r="U253" i="7"/>
  <c r="V252" i="7"/>
  <c r="U252" i="7"/>
  <c r="V251" i="7"/>
  <c r="U251" i="7"/>
  <c r="V250" i="7"/>
  <c r="U250" i="7"/>
  <c r="V249" i="7"/>
  <c r="U249" i="7"/>
  <c r="V248" i="7"/>
  <c r="U248" i="7"/>
  <c r="V247" i="7"/>
  <c r="U247" i="7"/>
  <c r="V246" i="7"/>
  <c r="U246" i="7"/>
  <c r="V245" i="7"/>
  <c r="U245" i="7"/>
  <c r="V244" i="7"/>
  <c r="U244" i="7"/>
  <c r="V243" i="7"/>
  <c r="U243" i="7"/>
  <c r="V242" i="7"/>
  <c r="U242" i="7"/>
  <c r="V241" i="7"/>
  <c r="U241" i="7"/>
  <c r="V240" i="7"/>
  <c r="U240" i="7"/>
  <c r="V239" i="7"/>
  <c r="U239" i="7"/>
  <c r="V238" i="7"/>
  <c r="U238" i="7"/>
  <c r="V237" i="7"/>
  <c r="U237" i="7"/>
  <c r="V236" i="7"/>
  <c r="U236" i="7"/>
  <c r="V235" i="7"/>
  <c r="U235" i="7"/>
  <c r="V234" i="7"/>
  <c r="U234" i="7"/>
  <c r="V233" i="7"/>
  <c r="U233" i="7"/>
  <c r="V232" i="7"/>
  <c r="U232" i="7"/>
  <c r="V231" i="7"/>
  <c r="U231" i="7"/>
  <c r="V230" i="7"/>
  <c r="U230" i="7"/>
  <c r="V229" i="7"/>
  <c r="U229" i="7"/>
  <c r="V228" i="7"/>
  <c r="U228" i="7"/>
  <c r="V227" i="7"/>
  <c r="U227" i="7"/>
  <c r="V226" i="7"/>
  <c r="U226" i="7"/>
  <c r="V225" i="7"/>
  <c r="U225" i="7"/>
  <c r="V224" i="7"/>
  <c r="U224" i="7"/>
  <c r="V223" i="7"/>
  <c r="U223" i="7"/>
  <c r="V222" i="7"/>
  <c r="U222" i="7"/>
  <c r="V221" i="7"/>
  <c r="U221" i="7"/>
  <c r="V220" i="7"/>
  <c r="U220" i="7"/>
  <c r="V219" i="7"/>
  <c r="U219" i="7"/>
  <c r="V218" i="7"/>
  <c r="U218" i="7"/>
  <c r="V217" i="7"/>
  <c r="U217" i="7"/>
  <c r="V216" i="7"/>
  <c r="U216" i="7"/>
  <c r="V215" i="7"/>
  <c r="U215" i="7"/>
  <c r="V214" i="7"/>
  <c r="U214" i="7"/>
  <c r="V213" i="7"/>
  <c r="U213" i="7"/>
  <c r="V212" i="7"/>
  <c r="U212" i="7"/>
  <c r="V211" i="7"/>
  <c r="U211" i="7"/>
  <c r="V210" i="7"/>
  <c r="U210" i="7"/>
  <c r="V209" i="7"/>
  <c r="U209" i="7"/>
  <c r="V208" i="7"/>
  <c r="U208" i="7"/>
  <c r="V207" i="7"/>
  <c r="U207" i="7"/>
  <c r="V206" i="7"/>
  <c r="U206" i="7"/>
  <c r="V205" i="7"/>
  <c r="U205" i="7"/>
  <c r="V204" i="7"/>
  <c r="U204" i="7"/>
  <c r="V203" i="7"/>
  <c r="U203" i="7"/>
  <c r="V202" i="7"/>
  <c r="U202" i="7"/>
  <c r="V201" i="7"/>
  <c r="U201" i="7"/>
  <c r="V200" i="7"/>
  <c r="U200" i="7"/>
  <c r="V199" i="7"/>
  <c r="U199" i="7"/>
  <c r="V198" i="7"/>
  <c r="U198" i="7"/>
  <c r="V197" i="7"/>
  <c r="U197" i="7"/>
  <c r="V196" i="7"/>
  <c r="U196" i="7"/>
  <c r="V195" i="7"/>
  <c r="U195" i="7"/>
  <c r="V194" i="7"/>
  <c r="U194" i="7"/>
  <c r="V193" i="7"/>
  <c r="U193" i="7"/>
  <c r="V192" i="7"/>
  <c r="U192" i="7"/>
  <c r="V191" i="7"/>
  <c r="U191" i="7"/>
  <c r="V190" i="7"/>
  <c r="U190" i="7"/>
  <c r="V189" i="7"/>
  <c r="U189" i="7"/>
  <c r="V188" i="7"/>
  <c r="U188" i="7"/>
  <c r="V187" i="7"/>
  <c r="U187" i="7"/>
  <c r="V186" i="7"/>
  <c r="U186" i="7"/>
  <c r="V185" i="7"/>
  <c r="U185" i="7"/>
  <c r="V184" i="7"/>
  <c r="U184" i="7"/>
  <c r="V183" i="7"/>
  <c r="U183" i="7"/>
  <c r="V182" i="7"/>
  <c r="U182" i="7"/>
  <c r="V181" i="7"/>
  <c r="U181" i="7"/>
  <c r="V180" i="7"/>
  <c r="U180" i="7"/>
  <c r="V179" i="7"/>
  <c r="U179" i="7"/>
  <c r="V178" i="7"/>
  <c r="U178" i="7"/>
  <c r="V177" i="7"/>
  <c r="U177" i="7"/>
  <c r="V176" i="7"/>
  <c r="U176" i="7"/>
  <c r="V175" i="7"/>
  <c r="U175" i="7"/>
  <c r="V174" i="7"/>
  <c r="U174" i="7"/>
  <c r="V173" i="7"/>
  <c r="U173" i="7"/>
  <c r="V172" i="7"/>
  <c r="U172" i="7"/>
  <c r="V171" i="7"/>
  <c r="U171" i="7"/>
  <c r="V170" i="7"/>
  <c r="U170" i="7"/>
  <c r="V169" i="7"/>
  <c r="U169" i="7"/>
  <c r="V168" i="7"/>
  <c r="U168" i="7"/>
  <c r="V167" i="7"/>
  <c r="U167" i="7"/>
  <c r="V166" i="7"/>
  <c r="U166" i="7"/>
  <c r="V165" i="7"/>
  <c r="U165" i="7"/>
  <c r="V164" i="7"/>
  <c r="U164" i="7"/>
  <c r="V163" i="7"/>
  <c r="U163" i="7"/>
  <c r="V162" i="7"/>
  <c r="U162" i="7"/>
  <c r="V161" i="7"/>
  <c r="U161" i="7"/>
  <c r="V160" i="7"/>
  <c r="U160" i="7"/>
  <c r="V159" i="7"/>
  <c r="U159" i="7"/>
  <c r="V158" i="7"/>
  <c r="U158" i="7"/>
  <c r="V157" i="7"/>
  <c r="U157" i="7"/>
  <c r="V156" i="7"/>
  <c r="U156" i="7"/>
  <c r="V155" i="7"/>
  <c r="U155" i="7"/>
  <c r="V154" i="7"/>
  <c r="U154" i="7"/>
  <c r="V153" i="7"/>
  <c r="U153" i="7"/>
  <c r="V152" i="7"/>
  <c r="U152" i="7"/>
  <c r="V151" i="7"/>
  <c r="U151" i="7"/>
  <c r="V150" i="7"/>
  <c r="U150" i="7"/>
  <c r="V149" i="7"/>
  <c r="U149" i="7"/>
  <c r="V148" i="7"/>
  <c r="U148" i="7"/>
  <c r="V147" i="7"/>
  <c r="U147" i="7"/>
  <c r="V146" i="7"/>
  <c r="U146" i="7"/>
  <c r="V145" i="7"/>
  <c r="U145" i="7"/>
  <c r="V144" i="7"/>
  <c r="U144" i="7"/>
  <c r="V143" i="7"/>
  <c r="U143" i="7"/>
  <c r="V142" i="7"/>
  <c r="U142" i="7"/>
  <c r="V141" i="7"/>
  <c r="U141" i="7"/>
  <c r="V140" i="7"/>
  <c r="U140" i="7"/>
  <c r="V139" i="7"/>
  <c r="U139" i="7"/>
  <c r="V138" i="7"/>
  <c r="U138" i="7"/>
  <c r="V137" i="7"/>
  <c r="U137" i="7"/>
  <c r="V136" i="7"/>
  <c r="U136" i="7"/>
  <c r="V135" i="7"/>
  <c r="U135" i="7"/>
  <c r="V134" i="7"/>
  <c r="U134" i="7"/>
  <c r="V133" i="7"/>
  <c r="U133" i="7"/>
  <c r="V132" i="7"/>
  <c r="U132" i="7"/>
  <c r="V131" i="7"/>
  <c r="U131" i="7"/>
  <c r="V130" i="7"/>
  <c r="U130" i="7"/>
  <c r="V129" i="7"/>
  <c r="U129" i="7"/>
  <c r="V128" i="7"/>
  <c r="U128" i="7"/>
  <c r="V127" i="7"/>
  <c r="U127" i="7"/>
  <c r="V126" i="7"/>
  <c r="U126" i="7"/>
  <c r="V125" i="7"/>
  <c r="U125" i="7"/>
  <c r="V124" i="7"/>
  <c r="U124" i="7"/>
  <c r="V123" i="7"/>
  <c r="U123" i="7"/>
  <c r="V122" i="7"/>
  <c r="U122" i="7"/>
  <c r="V121" i="7"/>
  <c r="U121" i="7"/>
  <c r="V120" i="7"/>
  <c r="U120" i="7"/>
  <c r="V119" i="7"/>
  <c r="U119" i="7"/>
  <c r="V118" i="7"/>
  <c r="U118" i="7"/>
  <c r="V117" i="7"/>
  <c r="U117" i="7"/>
  <c r="V116" i="7"/>
  <c r="U116" i="7"/>
  <c r="V115" i="7"/>
  <c r="U115" i="7"/>
  <c r="V114" i="7"/>
  <c r="U114" i="7"/>
  <c r="V113" i="7"/>
  <c r="U113" i="7"/>
  <c r="V112" i="7"/>
  <c r="U112" i="7"/>
  <c r="V111" i="7"/>
  <c r="U111" i="7"/>
  <c r="V110" i="7"/>
  <c r="U110" i="7"/>
  <c r="V109" i="7"/>
  <c r="U109" i="7"/>
  <c r="V108" i="7"/>
  <c r="U108" i="7"/>
  <c r="V107" i="7"/>
  <c r="U107" i="7"/>
  <c r="V106" i="7"/>
  <c r="U106" i="7"/>
  <c r="V105" i="7"/>
  <c r="U105" i="7"/>
  <c r="V104" i="7"/>
  <c r="U104" i="7"/>
  <c r="V103" i="7"/>
  <c r="U103" i="7"/>
  <c r="V102" i="7"/>
  <c r="U102" i="7"/>
  <c r="V101" i="7"/>
  <c r="U101" i="7"/>
  <c r="R100" i="7"/>
  <c r="V100" i="7" s="1"/>
  <c r="K100" i="7"/>
  <c r="U100" i="7" s="1"/>
  <c r="R99" i="7"/>
  <c r="V99" i="7" s="1"/>
  <c r="K99" i="7"/>
  <c r="U99" i="7" s="1"/>
  <c r="R98" i="7"/>
  <c r="V98" i="7" s="1"/>
  <c r="K98" i="7"/>
  <c r="U98" i="7" s="1"/>
  <c r="R97" i="7"/>
  <c r="V97" i="7" s="1"/>
  <c r="K97" i="7"/>
  <c r="U97" i="7" s="1"/>
  <c r="R96" i="7"/>
  <c r="V96" i="7" s="1"/>
  <c r="K96" i="7"/>
  <c r="U96" i="7" s="1"/>
  <c r="R95" i="7"/>
  <c r="V95" i="7" s="1"/>
  <c r="K95" i="7"/>
  <c r="U95" i="7" s="1"/>
  <c r="R94" i="7"/>
  <c r="V94" i="7" s="1"/>
  <c r="K94" i="7"/>
  <c r="U94" i="7" s="1"/>
  <c r="R93" i="7"/>
  <c r="V93" i="7" s="1"/>
  <c r="K93" i="7"/>
  <c r="U93" i="7" s="1"/>
  <c r="R92" i="7"/>
  <c r="V92" i="7" s="1"/>
  <c r="K92" i="7"/>
  <c r="U92" i="7" s="1"/>
  <c r="R91" i="7"/>
  <c r="V91" i="7" s="1"/>
  <c r="K91" i="7"/>
  <c r="U91" i="7" s="1"/>
  <c r="R90" i="7"/>
  <c r="V90" i="7" s="1"/>
  <c r="K90" i="7"/>
  <c r="U90" i="7" s="1"/>
  <c r="R89" i="7"/>
  <c r="V89" i="7" s="1"/>
  <c r="K89" i="7"/>
  <c r="U89" i="7" s="1"/>
  <c r="R88" i="7"/>
  <c r="V88" i="7" s="1"/>
  <c r="K88" i="7"/>
  <c r="U88" i="7" s="1"/>
  <c r="R87" i="7"/>
  <c r="V87" i="7" s="1"/>
  <c r="K87" i="7"/>
  <c r="U87" i="7" s="1"/>
  <c r="R86" i="7"/>
  <c r="V86" i="7" s="1"/>
  <c r="K86" i="7"/>
  <c r="U86" i="7" s="1"/>
  <c r="R85" i="7"/>
  <c r="V85" i="7" s="1"/>
  <c r="K85" i="7"/>
  <c r="U85" i="7" s="1"/>
  <c r="R84" i="7"/>
  <c r="V84" i="7" s="1"/>
  <c r="K84" i="7"/>
  <c r="U84" i="7" s="1"/>
  <c r="R83" i="7"/>
  <c r="V83" i="7" s="1"/>
  <c r="K83" i="7"/>
  <c r="U83" i="7" s="1"/>
  <c r="R82" i="7"/>
  <c r="V82" i="7" s="1"/>
  <c r="K82" i="7"/>
  <c r="U82" i="7" s="1"/>
  <c r="R81" i="7"/>
  <c r="V81" i="7" s="1"/>
  <c r="K81" i="7"/>
  <c r="U81" i="7" s="1"/>
  <c r="R80" i="7"/>
  <c r="V80" i="7" s="1"/>
  <c r="K80" i="7"/>
  <c r="U80" i="7" s="1"/>
  <c r="R79" i="7"/>
  <c r="V79" i="7" s="1"/>
  <c r="K79" i="7"/>
  <c r="U79" i="7" s="1"/>
  <c r="R78" i="7"/>
  <c r="V78" i="7" s="1"/>
  <c r="K78" i="7"/>
  <c r="U78" i="7" s="1"/>
  <c r="R77" i="7"/>
  <c r="V77" i="7" s="1"/>
  <c r="K77" i="7"/>
  <c r="U77" i="7" s="1"/>
  <c r="R76" i="7"/>
  <c r="V76" i="7" s="1"/>
  <c r="K76" i="7"/>
  <c r="U76" i="7" s="1"/>
  <c r="R75" i="7"/>
  <c r="V75" i="7" s="1"/>
  <c r="K75" i="7"/>
  <c r="U75" i="7" s="1"/>
  <c r="R74" i="7"/>
  <c r="V74" i="7" s="1"/>
  <c r="K74" i="7"/>
  <c r="U74" i="7" s="1"/>
  <c r="R73" i="7"/>
  <c r="V73" i="7" s="1"/>
  <c r="K73" i="7"/>
  <c r="U73" i="7" s="1"/>
  <c r="R72" i="7"/>
  <c r="V72" i="7" s="1"/>
  <c r="K72" i="7"/>
  <c r="U72" i="7" s="1"/>
  <c r="R71" i="7"/>
  <c r="V71" i="7" s="1"/>
  <c r="K71" i="7"/>
  <c r="U71" i="7" s="1"/>
  <c r="R70" i="7"/>
  <c r="V70" i="7" s="1"/>
  <c r="K70" i="7"/>
  <c r="U70" i="7" s="1"/>
  <c r="R69" i="7"/>
  <c r="V69" i="7" s="1"/>
  <c r="K69" i="7"/>
  <c r="U69" i="7" s="1"/>
  <c r="R68" i="7"/>
  <c r="V68" i="7" s="1"/>
  <c r="K68" i="7"/>
  <c r="U68" i="7" s="1"/>
  <c r="R67" i="7"/>
  <c r="V67" i="7" s="1"/>
  <c r="K67" i="7"/>
  <c r="U67" i="7" s="1"/>
  <c r="R66" i="7"/>
  <c r="V66" i="7" s="1"/>
  <c r="K66" i="7"/>
  <c r="U66" i="7" s="1"/>
  <c r="R65" i="7"/>
  <c r="V65" i="7" s="1"/>
  <c r="K65" i="7"/>
  <c r="U65" i="7" s="1"/>
  <c r="R64" i="7"/>
  <c r="V64" i="7" s="1"/>
  <c r="K64" i="7"/>
  <c r="U64" i="7" s="1"/>
  <c r="R63" i="7"/>
  <c r="V63" i="7" s="1"/>
  <c r="K63" i="7"/>
  <c r="U63" i="7" s="1"/>
  <c r="U62" i="7"/>
  <c r="R62" i="7"/>
  <c r="V62" i="7" s="1"/>
  <c r="K62" i="7"/>
  <c r="R61" i="7"/>
  <c r="V61" i="7" s="1"/>
  <c r="K61" i="7"/>
  <c r="U61" i="7" s="1"/>
  <c r="R60" i="7"/>
  <c r="V60" i="7" s="1"/>
  <c r="K60" i="7"/>
  <c r="U60" i="7" s="1"/>
  <c r="R59" i="7"/>
  <c r="V59" i="7" s="1"/>
  <c r="K59" i="7"/>
  <c r="U59" i="7" s="1"/>
  <c r="V58" i="7"/>
  <c r="R58" i="7"/>
  <c r="K58" i="7"/>
  <c r="U58" i="7" s="1"/>
  <c r="R57" i="7"/>
  <c r="V57" i="7" s="1"/>
  <c r="K57" i="7"/>
  <c r="U57" i="7" s="1"/>
  <c r="R56" i="7"/>
  <c r="V56" i="7" s="1"/>
  <c r="K56" i="7"/>
  <c r="U56" i="7" s="1"/>
  <c r="R55" i="7"/>
  <c r="V55" i="7" s="1"/>
  <c r="K55" i="7"/>
  <c r="U55" i="7" s="1"/>
  <c r="R53" i="7"/>
  <c r="V53" i="7" s="1"/>
  <c r="K53" i="7"/>
  <c r="U53" i="7" s="1"/>
  <c r="R52" i="7"/>
  <c r="V52" i="7" s="1"/>
  <c r="K52" i="7"/>
  <c r="U52" i="7" s="1"/>
  <c r="R51" i="7"/>
  <c r="V51" i="7" s="1"/>
  <c r="K51" i="7"/>
  <c r="U51" i="7" s="1"/>
  <c r="R50" i="7"/>
  <c r="V50" i="7" s="1"/>
  <c r="K50" i="7"/>
  <c r="U50" i="7" s="1"/>
  <c r="R49" i="7"/>
  <c r="V49" i="7" s="1"/>
  <c r="K49" i="7"/>
  <c r="U49" i="7" s="1"/>
  <c r="R48" i="7"/>
  <c r="V48" i="7" s="1"/>
  <c r="K48" i="7"/>
  <c r="U48" i="7" s="1"/>
  <c r="R47" i="7"/>
  <c r="V47" i="7" s="1"/>
  <c r="K47" i="7"/>
  <c r="U47" i="7" s="1"/>
  <c r="R46" i="7"/>
  <c r="V46" i="7" s="1"/>
  <c r="K46" i="7"/>
  <c r="U46" i="7" s="1"/>
  <c r="R45" i="7"/>
  <c r="V45" i="7" s="1"/>
  <c r="K45" i="7"/>
  <c r="U45" i="7" s="1"/>
  <c r="R44" i="7"/>
  <c r="V44" i="7" s="1"/>
  <c r="K44" i="7"/>
  <c r="U44" i="7" s="1"/>
  <c r="R43" i="7"/>
  <c r="V43" i="7" s="1"/>
  <c r="K43" i="7"/>
  <c r="U43" i="7" s="1"/>
  <c r="R42" i="7"/>
  <c r="V42" i="7" s="1"/>
  <c r="K42" i="7"/>
  <c r="U42" i="7" s="1"/>
  <c r="R41" i="7"/>
  <c r="V41" i="7" s="1"/>
  <c r="K41" i="7"/>
  <c r="U41" i="7" s="1"/>
  <c r="R40" i="7"/>
  <c r="V40" i="7" s="1"/>
  <c r="K40" i="7"/>
  <c r="U40" i="7" s="1"/>
  <c r="R39" i="7"/>
  <c r="V39" i="7" s="1"/>
  <c r="K39" i="7"/>
  <c r="U39" i="7" s="1"/>
  <c r="R38" i="7"/>
  <c r="V38" i="7" s="1"/>
  <c r="K38" i="7"/>
  <c r="U38" i="7" s="1"/>
  <c r="R37" i="7"/>
  <c r="V37" i="7" s="1"/>
  <c r="K37" i="7"/>
  <c r="U37" i="7" s="1"/>
  <c r="R36" i="7"/>
  <c r="V36" i="7" s="1"/>
  <c r="K36" i="7"/>
  <c r="U36" i="7" s="1"/>
  <c r="R35" i="7"/>
  <c r="V35" i="7" s="1"/>
  <c r="K35" i="7"/>
  <c r="U35" i="7" s="1"/>
  <c r="R34" i="7"/>
  <c r="V34" i="7" s="1"/>
  <c r="K34" i="7"/>
  <c r="U34" i="7" s="1"/>
  <c r="R33" i="7"/>
  <c r="V33" i="7" s="1"/>
  <c r="K33" i="7"/>
  <c r="U33" i="7" s="1"/>
  <c r="R32" i="7"/>
  <c r="V32" i="7" s="1"/>
  <c r="K32" i="7"/>
  <c r="U32" i="7" s="1"/>
  <c r="R31" i="7"/>
  <c r="V31" i="7" s="1"/>
  <c r="K31" i="7"/>
  <c r="U31" i="7" s="1"/>
  <c r="R30" i="7"/>
  <c r="V30" i="7" s="1"/>
  <c r="K30" i="7"/>
  <c r="U30" i="7" s="1"/>
  <c r="R29" i="7"/>
  <c r="V29" i="7" s="1"/>
  <c r="K29" i="7"/>
  <c r="U29" i="7" s="1"/>
  <c r="R28" i="7"/>
  <c r="V28" i="7" s="1"/>
  <c r="K28" i="7"/>
  <c r="U28" i="7" s="1"/>
  <c r="R27" i="7"/>
  <c r="V27" i="7" s="1"/>
  <c r="K27" i="7"/>
  <c r="U27" i="7" s="1"/>
  <c r="R26" i="7"/>
  <c r="V26" i="7" s="1"/>
  <c r="K26" i="7"/>
  <c r="U26" i="7" s="1"/>
  <c r="R25" i="7"/>
  <c r="V25" i="7" s="1"/>
  <c r="K25" i="7"/>
  <c r="U25" i="7" s="1"/>
  <c r="R24" i="7"/>
  <c r="V24" i="7" s="1"/>
  <c r="K24" i="7"/>
  <c r="U24" i="7" s="1"/>
  <c r="R23" i="7"/>
  <c r="V23" i="7" s="1"/>
  <c r="K23" i="7"/>
  <c r="U23" i="7" s="1"/>
  <c r="R22" i="7"/>
  <c r="V22" i="7" s="1"/>
  <c r="K22" i="7"/>
  <c r="U22" i="7" s="1"/>
  <c r="R21" i="7"/>
  <c r="V21" i="7" s="1"/>
  <c r="K21" i="7"/>
  <c r="U21" i="7" s="1"/>
  <c r="R20" i="7"/>
  <c r="V20" i="7" s="1"/>
  <c r="K20" i="7"/>
  <c r="U20" i="7" s="1"/>
  <c r="R19" i="7"/>
  <c r="V19" i="7" s="1"/>
  <c r="K19" i="7"/>
  <c r="U19" i="7" s="1"/>
  <c r="R18" i="7"/>
  <c r="V18" i="7" s="1"/>
  <c r="K18" i="7"/>
  <c r="U18" i="7" s="1"/>
  <c r="R17" i="7"/>
  <c r="V17" i="7" s="1"/>
  <c r="K17" i="7"/>
  <c r="U17" i="7" s="1"/>
  <c r="V16" i="7"/>
  <c r="U16" i="7"/>
  <c r="R15" i="7"/>
  <c r="V15" i="7" s="1"/>
  <c r="K15" i="7"/>
  <c r="U15" i="7" s="1"/>
  <c r="R14" i="7"/>
  <c r="V14" i="7" s="1"/>
  <c r="K14" i="7"/>
  <c r="U14" i="7" s="1"/>
  <c r="R13" i="7"/>
  <c r="V13" i="7" s="1"/>
  <c r="K13" i="7"/>
  <c r="U13" i="7" s="1"/>
  <c r="R12" i="7"/>
  <c r="V12" i="7" s="1"/>
  <c r="K12" i="7"/>
  <c r="U12" i="7" s="1"/>
  <c r="M6" i="7"/>
  <c r="O5" i="7"/>
  <c r="M5" i="7"/>
  <c r="H5" i="7"/>
  <c r="A5" i="7"/>
  <c r="O4" i="7"/>
  <c r="M4" i="7"/>
  <c r="H4" i="7"/>
  <c r="A4" i="7"/>
  <c r="O3" i="7"/>
  <c r="M3" i="7"/>
  <c r="R16" i="4" l="1"/>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15" i="4"/>
  <c r="K98" i="4" l="1"/>
  <c r="O3" i="4" l="1"/>
  <c r="H21" i="2" s="1"/>
  <c r="H3" i="4"/>
  <c r="H2" i="4"/>
  <c r="O2" i="4"/>
  <c r="H20" i="2" s="1"/>
  <c r="O1" i="4"/>
  <c r="H19" i="2" s="1"/>
  <c r="M4" i="4"/>
  <c r="H18" i="2" s="1"/>
  <c r="M3" i="4"/>
  <c r="H17" i="2" s="1"/>
  <c r="M2" i="4"/>
  <c r="H16" i="2" s="1"/>
  <c r="M1" i="4"/>
  <c r="H15" i="2" s="1"/>
  <c r="V14" i="4"/>
  <c r="U14" i="4"/>
  <c r="U98" i="4"/>
  <c r="V98" i="4"/>
  <c r="U99" i="4"/>
  <c r="V99" i="4"/>
  <c r="U100" i="4"/>
  <c r="V100" i="4"/>
  <c r="U101" i="4"/>
  <c r="V101" i="4"/>
  <c r="U102" i="4"/>
  <c r="V102" i="4"/>
  <c r="U103" i="4"/>
  <c r="V103" i="4"/>
  <c r="U104" i="4"/>
  <c r="V104" i="4"/>
  <c r="U105" i="4"/>
  <c r="V105" i="4"/>
  <c r="U106" i="4"/>
  <c r="V106" i="4"/>
  <c r="U107" i="4"/>
  <c r="V107" i="4"/>
  <c r="U108" i="4"/>
  <c r="V108" i="4"/>
  <c r="U109" i="4"/>
  <c r="V109" i="4"/>
  <c r="U110" i="4"/>
  <c r="V110" i="4"/>
  <c r="U111" i="4"/>
  <c r="V111" i="4"/>
  <c r="U112" i="4"/>
  <c r="V112" i="4"/>
  <c r="U113" i="4"/>
  <c r="V113" i="4"/>
  <c r="U114" i="4"/>
  <c r="V114" i="4"/>
  <c r="U115" i="4"/>
  <c r="V115" i="4"/>
  <c r="U116" i="4"/>
  <c r="V116" i="4"/>
  <c r="U117" i="4"/>
  <c r="V117" i="4"/>
  <c r="U118" i="4"/>
  <c r="V118" i="4"/>
  <c r="U119" i="4"/>
  <c r="V119" i="4"/>
  <c r="U120" i="4"/>
  <c r="V120" i="4"/>
  <c r="U121" i="4"/>
  <c r="V121" i="4"/>
  <c r="U122" i="4"/>
  <c r="V122" i="4"/>
  <c r="U123" i="4"/>
  <c r="V123" i="4"/>
  <c r="U124" i="4"/>
  <c r="V124" i="4"/>
  <c r="U125" i="4"/>
  <c r="V125" i="4"/>
  <c r="U126" i="4"/>
  <c r="V126" i="4"/>
  <c r="U127" i="4"/>
  <c r="V127" i="4"/>
  <c r="U128" i="4"/>
  <c r="V128" i="4"/>
  <c r="U129" i="4"/>
  <c r="V129" i="4"/>
  <c r="U130" i="4"/>
  <c r="V130" i="4"/>
  <c r="U131" i="4"/>
  <c r="V131" i="4"/>
  <c r="U132" i="4"/>
  <c r="V132" i="4"/>
  <c r="U133" i="4"/>
  <c r="V133" i="4"/>
  <c r="U134" i="4"/>
  <c r="V134" i="4"/>
  <c r="U135" i="4"/>
  <c r="V135" i="4"/>
  <c r="U136" i="4"/>
  <c r="V136" i="4"/>
  <c r="U137" i="4"/>
  <c r="V137" i="4"/>
  <c r="U138" i="4"/>
  <c r="V138" i="4"/>
  <c r="U139" i="4"/>
  <c r="V139" i="4"/>
  <c r="U140" i="4"/>
  <c r="V140" i="4"/>
  <c r="U141" i="4"/>
  <c r="V141" i="4"/>
  <c r="U142" i="4"/>
  <c r="V142" i="4"/>
  <c r="U143" i="4"/>
  <c r="V143" i="4"/>
  <c r="U144" i="4"/>
  <c r="V144" i="4"/>
  <c r="U145" i="4"/>
  <c r="V145" i="4"/>
  <c r="U146" i="4"/>
  <c r="V146" i="4"/>
  <c r="U147" i="4"/>
  <c r="V147" i="4"/>
  <c r="U148" i="4"/>
  <c r="V148" i="4"/>
  <c r="U149" i="4"/>
  <c r="V149" i="4"/>
  <c r="U150" i="4"/>
  <c r="V150" i="4"/>
  <c r="U151" i="4"/>
  <c r="V151" i="4"/>
  <c r="U152" i="4"/>
  <c r="V152" i="4"/>
  <c r="U153" i="4"/>
  <c r="V153" i="4"/>
  <c r="U154" i="4"/>
  <c r="V154" i="4"/>
  <c r="U155" i="4"/>
  <c r="V155" i="4"/>
  <c r="U156" i="4"/>
  <c r="V156" i="4"/>
  <c r="U157" i="4"/>
  <c r="V157" i="4"/>
  <c r="U158" i="4"/>
  <c r="V158" i="4"/>
  <c r="U159" i="4"/>
  <c r="V159" i="4"/>
  <c r="U160" i="4"/>
  <c r="V160" i="4"/>
  <c r="U161" i="4"/>
  <c r="V161" i="4"/>
  <c r="U162" i="4"/>
  <c r="V162" i="4"/>
  <c r="U163" i="4"/>
  <c r="V163" i="4"/>
  <c r="U164" i="4"/>
  <c r="V164" i="4"/>
  <c r="U165" i="4"/>
  <c r="V165" i="4"/>
  <c r="U166" i="4"/>
  <c r="V166" i="4"/>
  <c r="U167" i="4"/>
  <c r="V167" i="4"/>
  <c r="U168" i="4"/>
  <c r="V168" i="4"/>
  <c r="U169" i="4"/>
  <c r="V169" i="4"/>
  <c r="U170" i="4"/>
  <c r="V170" i="4"/>
  <c r="U171" i="4"/>
  <c r="V171" i="4"/>
  <c r="U172" i="4"/>
  <c r="V172" i="4"/>
  <c r="U173" i="4"/>
  <c r="V173" i="4"/>
  <c r="U174" i="4"/>
  <c r="V174" i="4"/>
  <c r="U175" i="4"/>
  <c r="V175" i="4"/>
  <c r="U176" i="4"/>
  <c r="V176" i="4"/>
  <c r="U177" i="4"/>
  <c r="V177" i="4"/>
  <c r="U178" i="4"/>
  <c r="V178" i="4"/>
  <c r="U179" i="4"/>
  <c r="V179" i="4"/>
  <c r="U180" i="4"/>
  <c r="V180" i="4"/>
  <c r="U181" i="4"/>
  <c r="V181" i="4"/>
  <c r="U182" i="4"/>
  <c r="V182" i="4"/>
  <c r="U183" i="4"/>
  <c r="V183" i="4"/>
  <c r="U184" i="4"/>
  <c r="V184" i="4"/>
  <c r="U185" i="4"/>
  <c r="V185" i="4"/>
  <c r="U186" i="4"/>
  <c r="V186" i="4"/>
  <c r="U187" i="4"/>
  <c r="V187" i="4"/>
  <c r="U188" i="4"/>
  <c r="V188" i="4"/>
  <c r="U189" i="4"/>
  <c r="V189" i="4"/>
  <c r="U190" i="4"/>
  <c r="V190" i="4"/>
  <c r="U191" i="4"/>
  <c r="V191" i="4"/>
  <c r="U192" i="4"/>
  <c r="V192" i="4"/>
  <c r="U193" i="4"/>
  <c r="V193" i="4"/>
  <c r="U194" i="4"/>
  <c r="V194" i="4"/>
  <c r="U195" i="4"/>
  <c r="V195" i="4"/>
  <c r="U196" i="4"/>
  <c r="V196" i="4"/>
  <c r="U197" i="4"/>
  <c r="V197" i="4"/>
  <c r="U198" i="4"/>
  <c r="V198" i="4"/>
  <c r="U199" i="4"/>
  <c r="V199" i="4"/>
  <c r="U200" i="4"/>
  <c r="V200" i="4"/>
  <c r="U201" i="4"/>
  <c r="V201" i="4"/>
  <c r="U202" i="4"/>
  <c r="V202" i="4"/>
  <c r="U203" i="4"/>
  <c r="V203" i="4"/>
  <c r="U204" i="4"/>
  <c r="V204" i="4"/>
  <c r="U205" i="4"/>
  <c r="V205" i="4"/>
  <c r="U206" i="4"/>
  <c r="V206" i="4"/>
  <c r="U207" i="4"/>
  <c r="V207" i="4"/>
  <c r="U208" i="4"/>
  <c r="V208" i="4"/>
  <c r="U209" i="4"/>
  <c r="V209" i="4"/>
  <c r="U210" i="4"/>
  <c r="V210" i="4"/>
  <c r="U211" i="4"/>
  <c r="V211" i="4"/>
  <c r="U212" i="4"/>
  <c r="V212" i="4"/>
  <c r="U213" i="4"/>
  <c r="V213" i="4"/>
  <c r="U214" i="4"/>
  <c r="V214" i="4"/>
  <c r="U215" i="4"/>
  <c r="V215" i="4"/>
  <c r="U216" i="4"/>
  <c r="V216" i="4"/>
  <c r="U217" i="4"/>
  <c r="V217" i="4"/>
  <c r="U218" i="4"/>
  <c r="V218" i="4"/>
  <c r="U219" i="4"/>
  <c r="V219" i="4"/>
  <c r="U220" i="4"/>
  <c r="V220" i="4"/>
  <c r="U221" i="4"/>
  <c r="V221" i="4"/>
  <c r="U222" i="4"/>
  <c r="V222" i="4"/>
  <c r="U223" i="4"/>
  <c r="V223" i="4"/>
  <c r="U224" i="4"/>
  <c r="V224" i="4"/>
  <c r="U225" i="4"/>
  <c r="V225" i="4"/>
  <c r="U226" i="4"/>
  <c r="V226" i="4"/>
  <c r="U227" i="4"/>
  <c r="V227" i="4"/>
  <c r="U228" i="4"/>
  <c r="V228" i="4"/>
  <c r="U229" i="4"/>
  <c r="V229" i="4"/>
  <c r="U230" i="4"/>
  <c r="V230" i="4"/>
  <c r="U231" i="4"/>
  <c r="V231" i="4"/>
  <c r="U232" i="4"/>
  <c r="V232" i="4"/>
  <c r="U233" i="4"/>
  <c r="V233" i="4"/>
  <c r="U234" i="4"/>
  <c r="V234" i="4"/>
  <c r="U235" i="4"/>
  <c r="V235" i="4"/>
  <c r="U236" i="4"/>
  <c r="V236" i="4"/>
  <c r="U237" i="4"/>
  <c r="V237" i="4"/>
  <c r="U238" i="4"/>
  <c r="V238" i="4"/>
  <c r="U239" i="4"/>
  <c r="V239" i="4"/>
  <c r="U240" i="4"/>
  <c r="V240" i="4"/>
  <c r="U241" i="4"/>
  <c r="V241" i="4"/>
  <c r="U242" i="4"/>
  <c r="V242" i="4"/>
  <c r="U243" i="4"/>
  <c r="V243" i="4"/>
  <c r="U244" i="4"/>
  <c r="V244" i="4"/>
  <c r="U245" i="4"/>
  <c r="V245" i="4"/>
  <c r="U246" i="4"/>
  <c r="V246" i="4"/>
  <c r="U247" i="4"/>
  <c r="V247" i="4"/>
  <c r="U248" i="4"/>
  <c r="V248" i="4"/>
  <c r="U249" i="4"/>
  <c r="V249" i="4"/>
  <c r="U250" i="4"/>
  <c r="V250" i="4"/>
  <c r="U251" i="4"/>
  <c r="V251" i="4"/>
  <c r="U252" i="4"/>
  <c r="V252" i="4"/>
  <c r="U253" i="4"/>
  <c r="V253" i="4"/>
  <c r="U254" i="4"/>
  <c r="V254" i="4"/>
  <c r="U255" i="4"/>
  <c r="V255" i="4"/>
  <c r="U256" i="4"/>
  <c r="V256" i="4"/>
  <c r="U257" i="4"/>
  <c r="V257" i="4"/>
  <c r="U258" i="4"/>
  <c r="V258" i="4"/>
  <c r="U259" i="4"/>
  <c r="V259" i="4"/>
  <c r="U260" i="4"/>
  <c r="V260" i="4"/>
  <c r="U261" i="4"/>
  <c r="V261" i="4"/>
  <c r="U262" i="4"/>
  <c r="V262" i="4"/>
  <c r="U263" i="4"/>
  <c r="V263" i="4"/>
  <c r="U264" i="4"/>
  <c r="V264" i="4"/>
  <c r="U265" i="4"/>
  <c r="V265" i="4"/>
  <c r="U266" i="4"/>
  <c r="V266" i="4"/>
  <c r="U267" i="4"/>
  <c r="V267" i="4"/>
  <c r="U268" i="4"/>
  <c r="V268" i="4"/>
  <c r="U269" i="4"/>
  <c r="V269" i="4"/>
  <c r="U270" i="4"/>
  <c r="V270" i="4"/>
  <c r="U271" i="4"/>
  <c r="V271" i="4"/>
  <c r="U272" i="4"/>
  <c r="V272" i="4"/>
  <c r="U273" i="4"/>
  <c r="V273" i="4"/>
  <c r="U274" i="4"/>
  <c r="V274" i="4"/>
  <c r="U275" i="4"/>
  <c r="V275" i="4"/>
  <c r="U276" i="4"/>
  <c r="V276" i="4"/>
  <c r="U277" i="4"/>
  <c r="V277" i="4"/>
  <c r="U278" i="4"/>
  <c r="V278" i="4"/>
  <c r="U279" i="4"/>
  <c r="V279" i="4"/>
  <c r="U280" i="4"/>
  <c r="V280" i="4"/>
  <c r="U281" i="4"/>
  <c r="V281" i="4"/>
  <c r="U282" i="4"/>
  <c r="V282" i="4"/>
  <c r="U283" i="4"/>
  <c r="V283" i="4"/>
  <c r="U284" i="4"/>
  <c r="V284" i="4"/>
  <c r="U285" i="4"/>
  <c r="V285" i="4"/>
  <c r="U286" i="4"/>
  <c r="V286" i="4"/>
  <c r="U287" i="4"/>
  <c r="V287" i="4"/>
  <c r="U288" i="4"/>
  <c r="V288" i="4"/>
  <c r="U289" i="4"/>
  <c r="V289" i="4"/>
  <c r="U290" i="4"/>
  <c r="V290" i="4"/>
  <c r="U291" i="4"/>
  <c r="V291" i="4"/>
  <c r="U292" i="4"/>
  <c r="V292" i="4"/>
  <c r="U293" i="4"/>
  <c r="V293" i="4"/>
  <c r="U294" i="4"/>
  <c r="V294" i="4"/>
  <c r="U295" i="4"/>
  <c r="V295" i="4"/>
  <c r="U296" i="4"/>
  <c r="V296" i="4"/>
  <c r="U297" i="4"/>
  <c r="V297" i="4"/>
  <c r="U298" i="4"/>
  <c r="V298" i="4"/>
  <c r="U299" i="4"/>
  <c r="V299" i="4"/>
  <c r="U300" i="4"/>
  <c r="V300" i="4"/>
  <c r="U301" i="4"/>
  <c r="V301" i="4"/>
  <c r="U302" i="4"/>
  <c r="V302" i="4"/>
  <c r="U303" i="4"/>
  <c r="V303" i="4"/>
  <c r="U304" i="4"/>
  <c r="V304" i="4"/>
  <c r="U305" i="4"/>
  <c r="V305" i="4"/>
  <c r="U306" i="4"/>
  <c r="V306" i="4"/>
  <c r="U307" i="4"/>
  <c r="V307" i="4"/>
  <c r="U308" i="4"/>
  <c r="V308" i="4"/>
  <c r="U309" i="4"/>
  <c r="V309" i="4"/>
  <c r="U310" i="4"/>
  <c r="V310" i="4"/>
  <c r="U311" i="4"/>
  <c r="V311" i="4"/>
  <c r="U312" i="4"/>
  <c r="V312" i="4"/>
  <c r="U313" i="4"/>
  <c r="V313" i="4"/>
  <c r="U314" i="4"/>
  <c r="V314" i="4"/>
  <c r="U315" i="4"/>
  <c r="V315" i="4"/>
  <c r="U316" i="4"/>
  <c r="V316" i="4"/>
  <c r="U317" i="4"/>
  <c r="V317" i="4"/>
  <c r="U318" i="4"/>
  <c r="V318" i="4"/>
  <c r="U319" i="4"/>
  <c r="V319" i="4"/>
  <c r="U320" i="4"/>
  <c r="V320" i="4"/>
  <c r="U321" i="4"/>
  <c r="V321" i="4"/>
  <c r="U322" i="4"/>
  <c r="V322" i="4"/>
  <c r="U323" i="4"/>
  <c r="V323" i="4"/>
  <c r="U324" i="4"/>
  <c r="V324" i="4"/>
  <c r="U325" i="4"/>
  <c r="V325" i="4"/>
  <c r="U326" i="4"/>
  <c r="V326" i="4"/>
  <c r="U327" i="4"/>
  <c r="V327" i="4"/>
  <c r="U328" i="4"/>
  <c r="V328" i="4"/>
  <c r="U329" i="4"/>
  <c r="V329" i="4"/>
  <c r="U330" i="4"/>
  <c r="V330" i="4"/>
  <c r="U331" i="4"/>
  <c r="V331" i="4"/>
  <c r="U332" i="4"/>
  <c r="V332" i="4"/>
  <c r="U333" i="4"/>
  <c r="V333" i="4"/>
  <c r="U334" i="4"/>
  <c r="V334" i="4"/>
  <c r="U335" i="4"/>
  <c r="V335" i="4"/>
  <c r="U336" i="4"/>
  <c r="V336" i="4"/>
  <c r="U337" i="4"/>
  <c r="V337" i="4"/>
  <c r="U338" i="4"/>
  <c r="V338" i="4"/>
  <c r="U339" i="4"/>
  <c r="V339" i="4"/>
  <c r="U340" i="4"/>
  <c r="V340" i="4"/>
  <c r="U341" i="4"/>
  <c r="V341" i="4"/>
  <c r="U342" i="4"/>
  <c r="V342" i="4"/>
  <c r="U343" i="4"/>
  <c r="V343" i="4"/>
  <c r="U344" i="4"/>
  <c r="V344" i="4"/>
  <c r="U345" i="4"/>
  <c r="V345" i="4"/>
  <c r="U346" i="4"/>
  <c r="V346" i="4"/>
  <c r="U347" i="4"/>
  <c r="V347" i="4"/>
  <c r="U348" i="4"/>
  <c r="V348" i="4"/>
  <c r="U349" i="4"/>
  <c r="V349" i="4"/>
  <c r="U350" i="4"/>
  <c r="V350" i="4"/>
  <c r="U351" i="4"/>
  <c r="V351" i="4"/>
  <c r="U352" i="4"/>
  <c r="V352" i="4"/>
  <c r="U353" i="4"/>
  <c r="V353" i="4"/>
  <c r="U354" i="4"/>
  <c r="V354" i="4"/>
  <c r="U355" i="4"/>
  <c r="V355" i="4"/>
  <c r="U356" i="4"/>
  <c r="V356" i="4"/>
  <c r="U357" i="4"/>
  <c r="V357" i="4"/>
  <c r="U358" i="4"/>
  <c r="V358" i="4"/>
  <c r="U359" i="4"/>
  <c r="V359" i="4"/>
  <c r="U360" i="4"/>
  <c r="V360" i="4"/>
  <c r="U361" i="4"/>
  <c r="V361" i="4"/>
  <c r="U362" i="4"/>
  <c r="V362" i="4"/>
  <c r="U363" i="4"/>
  <c r="V363" i="4"/>
  <c r="U364" i="4"/>
  <c r="V364" i="4"/>
  <c r="U365" i="4"/>
  <c r="V365" i="4"/>
  <c r="U366" i="4"/>
  <c r="V366" i="4"/>
  <c r="U367" i="4"/>
  <c r="V367" i="4"/>
  <c r="U368" i="4"/>
  <c r="V368" i="4"/>
  <c r="U369" i="4"/>
  <c r="V369" i="4"/>
  <c r="U370" i="4"/>
  <c r="V370" i="4"/>
  <c r="U371" i="4"/>
  <c r="V371" i="4"/>
  <c r="U372" i="4"/>
  <c r="V372" i="4"/>
  <c r="U373" i="4"/>
  <c r="V373" i="4"/>
  <c r="U374" i="4"/>
  <c r="V374" i="4"/>
  <c r="U375" i="4"/>
  <c r="V375" i="4"/>
  <c r="U376" i="4"/>
  <c r="V376" i="4"/>
  <c r="U377" i="4"/>
  <c r="V377" i="4"/>
  <c r="U378" i="4"/>
  <c r="V378" i="4"/>
  <c r="U379" i="4"/>
  <c r="V379" i="4"/>
  <c r="U380" i="4"/>
  <c r="V380" i="4"/>
  <c r="U381" i="4"/>
  <c r="V381" i="4"/>
  <c r="U382" i="4"/>
  <c r="V382" i="4"/>
  <c r="U383" i="4"/>
  <c r="V383" i="4"/>
  <c r="U384" i="4"/>
  <c r="V384" i="4"/>
  <c r="U385" i="4"/>
  <c r="V385" i="4"/>
  <c r="U386" i="4"/>
  <c r="V386" i="4"/>
  <c r="U387" i="4"/>
  <c r="V387" i="4"/>
  <c r="U388" i="4"/>
  <c r="V388" i="4"/>
  <c r="U389" i="4"/>
  <c r="V389" i="4"/>
  <c r="U390" i="4"/>
  <c r="V390" i="4"/>
  <c r="U391" i="4"/>
  <c r="V391" i="4"/>
  <c r="U392" i="4"/>
  <c r="V392" i="4"/>
  <c r="U393" i="4"/>
  <c r="V393" i="4"/>
  <c r="U394" i="4"/>
  <c r="V394" i="4"/>
  <c r="U395" i="4"/>
  <c r="V395" i="4"/>
  <c r="U396" i="4"/>
  <c r="V396" i="4"/>
  <c r="U397" i="4"/>
  <c r="V397" i="4"/>
  <c r="U398" i="4"/>
  <c r="V398" i="4"/>
  <c r="U399" i="4"/>
  <c r="V399" i="4"/>
  <c r="U400" i="4"/>
  <c r="V400" i="4"/>
  <c r="A2" i="4" l="1"/>
  <c r="K30" i="4" l="1"/>
  <c r="U30" i="4" s="1"/>
  <c r="V30" i="4"/>
  <c r="K31" i="4"/>
  <c r="U31" i="4" s="1"/>
  <c r="V31" i="4"/>
  <c r="K32" i="4"/>
  <c r="U32" i="4" s="1"/>
  <c r="V32" i="4"/>
  <c r="K33" i="4"/>
  <c r="U33" i="4" s="1"/>
  <c r="V33" i="4"/>
  <c r="K34" i="4"/>
  <c r="U34" i="4" s="1"/>
  <c r="V34" i="4"/>
  <c r="K35" i="4"/>
  <c r="U35" i="4" s="1"/>
  <c r="V35" i="4"/>
  <c r="K36" i="4"/>
  <c r="U36" i="4" s="1"/>
  <c r="V36" i="4"/>
  <c r="K37" i="4"/>
  <c r="U37" i="4" s="1"/>
  <c r="V37" i="4"/>
  <c r="K38" i="4"/>
  <c r="U38" i="4" s="1"/>
  <c r="V38" i="4"/>
  <c r="K39" i="4"/>
  <c r="U39" i="4" s="1"/>
  <c r="V39" i="4"/>
  <c r="K40" i="4"/>
  <c r="U40" i="4" s="1"/>
  <c r="V40" i="4"/>
  <c r="K41" i="4"/>
  <c r="U41" i="4" s="1"/>
  <c r="V41" i="4"/>
  <c r="K42" i="4"/>
  <c r="U42" i="4" s="1"/>
  <c r="V42" i="4"/>
  <c r="K43" i="4"/>
  <c r="U43" i="4" s="1"/>
  <c r="V43" i="4"/>
  <c r="K44" i="4"/>
  <c r="U44" i="4" s="1"/>
  <c r="V44" i="4"/>
  <c r="K45" i="4"/>
  <c r="U45" i="4" s="1"/>
  <c r="V45" i="4"/>
  <c r="K46" i="4"/>
  <c r="U46" i="4" s="1"/>
  <c r="V46" i="4"/>
  <c r="K47" i="4"/>
  <c r="U47" i="4" s="1"/>
  <c r="V47" i="4"/>
  <c r="K48" i="4"/>
  <c r="U48" i="4" s="1"/>
  <c r="V48" i="4"/>
  <c r="K49" i="4"/>
  <c r="U49" i="4" s="1"/>
  <c r="V49" i="4"/>
  <c r="K50" i="4"/>
  <c r="U50" i="4" s="1"/>
  <c r="V50" i="4"/>
  <c r="K51" i="4"/>
  <c r="U51" i="4" s="1"/>
  <c r="V51" i="4"/>
  <c r="K53" i="4"/>
  <c r="U53" i="4" s="1"/>
  <c r="V53" i="4"/>
  <c r="K54" i="4"/>
  <c r="U54" i="4" s="1"/>
  <c r="V54" i="4"/>
  <c r="K55" i="4"/>
  <c r="U55" i="4" s="1"/>
  <c r="V55" i="4"/>
  <c r="K56" i="4"/>
  <c r="U56" i="4" s="1"/>
  <c r="V56" i="4"/>
  <c r="K57" i="4"/>
  <c r="U57" i="4" s="1"/>
  <c r="V57" i="4"/>
  <c r="K58" i="4"/>
  <c r="U58" i="4" s="1"/>
  <c r="V58" i="4"/>
  <c r="K59" i="4"/>
  <c r="U59" i="4" s="1"/>
  <c r="V59" i="4"/>
  <c r="K60" i="4"/>
  <c r="U60" i="4" s="1"/>
  <c r="V60" i="4"/>
  <c r="K61" i="4"/>
  <c r="U61" i="4" s="1"/>
  <c r="V61" i="4"/>
  <c r="K62" i="4"/>
  <c r="U62" i="4" s="1"/>
  <c r="V62" i="4"/>
  <c r="K63" i="4"/>
  <c r="U63" i="4" s="1"/>
  <c r="V63" i="4"/>
  <c r="K64" i="4"/>
  <c r="U64" i="4" s="1"/>
  <c r="V64" i="4"/>
  <c r="K65" i="4"/>
  <c r="U65" i="4" s="1"/>
  <c r="V65" i="4"/>
  <c r="K66" i="4"/>
  <c r="U66" i="4" s="1"/>
  <c r="V66" i="4"/>
  <c r="K67" i="4"/>
  <c r="U67" i="4" s="1"/>
  <c r="V67" i="4"/>
  <c r="K68" i="4"/>
  <c r="U68" i="4" s="1"/>
  <c r="V68" i="4"/>
  <c r="K69" i="4"/>
  <c r="U69" i="4" s="1"/>
  <c r="V69" i="4"/>
  <c r="K70" i="4"/>
  <c r="U70" i="4" s="1"/>
  <c r="V70" i="4"/>
  <c r="K71" i="4"/>
  <c r="U71" i="4" s="1"/>
  <c r="V71" i="4"/>
  <c r="K72" i="4"/>
  <c r="U72" i="4" s="1"/>
  <c r="V72" i="4"/>
  <c r="K73" i="4"/>
  <c r="U73" i="4" s="1"/>
  <c r="V73" i="4"/>
  <c r="K74" i="4"/>
  <c r="U74" i="4" s="1"/>
  <c r="V74" i="4"/>
  <c r="K75" i="4"/>
  <c r="U75" i="4" s="1"/>
  <c r="V75" i="4"/>
  <c r="K76" i="4"/>
  <c r="U76" i="4" s="1"/>
  <c r="V76" i="4"/>
  <c r="K77" i="4"/>
  <c r="U77" i="4" s="1"/>
  <c r="V77" i="4"/>
  <c r="K78" i="4"/>
  <c r="U78" i="4" s="1"/>
  <c r="V78" i="4"/>
  <c r="K79" i="4"/>
  <c r="U79" i="4" s="1"/>
  <c r="V79" i="4"/>
  <c r="K80" i="4"/>
  <c r="U80" i="4" s="1"/>
  <c r="V80" i="4"/>
  <c r="K81" i="4"/>
  <c r="U81" i="4" s="1"/>
  <c r="V81" i="4"/>
  <c r="K82" i="4"/>
  <c r="U82" i="4" s="1"/>
  <c r="V82" i="4"/>
  <c r="K83" i="4"/>
  <c r="U83" i="4" s="1"/>
  <c r="V83" i="4"/>
  <c r="K84" i="4"/>
  <c r="U84" i="4" s="1"/>
  <c r="V84" i="4"/>
  <c r="K85" i="4"/>
  <c r="U85" i="4" s="1"/>
  <c r="V85" i="4"/>
  <c r="K86" i="4"/>
  <c r="U86" i="4" s="1"/>
  <c r="V86" i="4"/>
  <c r="K87" i="4"/>
  <c r="U87" i="4" s="1"/>
  <c r="V87" i="4"/>
  <c r="K88" i="4"/>
  <c r="U88" i="4" s="1"/>
  <c r="V88" i="4"/>
  <c r="K89" i="4"/>
  <c r="U89" i="4" s="1"/>
  <c r="V89" i="4"/>
  <c r="K90" i="4"/>
  <c r="U90" i="4" s="1"/>
  <c r="V90" i="4"/>
  <c r="K91" i="4"/>
  <c r="U91" i="4" s="1"/>
  <c r="V91" i="4"/>
  <c r="K92" i="4"/>
  <c r="U92" i="4" s="1"/>
  <c r="V92" i="4"/>
  <c r="K93" i="4"/>
  <c r="U93" i="4" s="1"/>
  <c r="V93" i="4"/>
  <c r="K94" i="4"/>
  <c r="U94" i="4" s="1"/>
  <c r="V94" i="4"/>
  <c r="K95" i="4"/>
  <c r="U95" i="4" s="1"/>
  <c r="V95" i="4"/>
  <c r="K96" i="4"/>
  <c r="U96" i="4" s="1"/>
  <c r="V96" i="4"/>
  <c r="K97" i="4"/>
  <c r="U97" i="4" s="1"/>
  <c r="V97" i="4"/>
  <c r="A3" i="4" l="1"/>
  <c r="A3" i="3" s="1"/>
  <c r="A2" i="3"/>
  <c r="K10" i="4" l="1"/>
  <c r="U10" i="4" s="1"/>
  <c r="R10" i="4"/>
  <c r="V10" i="4" s="1"/>
  <c r="K11" i="4"/>
  <c r="U11" i="4" s="1"/>
  <c r="R11" i="4"/>
  <c r="V11" i="4" s="1"/>
  <c r="K12" i="4"/>
  <c r="U12" i="4" s="1"/>
  <c r="R12" i="4"/>
  <c r="V12" i="4" s="1"/>
  <c r="K13" i="4"/>
  <c r="U13" i="4" s="1"/>
  <c r="R13" i="4"/>
  <c r="V13" i="4" s="1"/>
  <c r="V16" i="4" l="1"/>
  <c r="V17" i="4"/>
  <c r="V18" i="4"/>
  <c r="V19" i="4"/>
  <c r="V20" i="4"/>
  <c r="V21" i="4"/>
  <c r="V22" i="4"/>
  <c r="V23" i="4"/>
  <c r="V24" i="4"/>
  <c r="V25" i="4"/>
  <c r="V26" i="4"/>
  <c r="V27" i="4"/>
  <c r="V28" i="4"/>
  <c r="V29" i="4"/>
  <c r="V15" i="4" l="1"/>
  <c r="K15" i="4"/>
  <c r="K16" i="4"/>
  <c r="U16" i="4" s="1"/>
  <c r="K17" i="4"/>
  <c r="U17" i="4" s="1"/>
  <c r="K18" i="4"/>
  <c r="U18" i="4" s="1"/>
  <c r="K19" i="4"/>
  <c r="U19" i="4" s="1"/>
  <c r="K20" i="4"/>
  <c r="U20" i="4" s="1"/>
  <c r="K21" i="4"/>
  <c r="U21" i="4" s="1"/>
  <c r="K22" i="4"/>
  <c r="U22" i="4" s="1"/>
  <c r="K23" i="4"/>
  <c r="U23" i="4" s="1"/>
  <c r="K24" i="4"/>
  <c r="U24" i="4" s="1"/>
  <c r="K25" i="4"/>
  <c r="U25" i="4" s="1"/>
  <c r="K26" i="4"/>
  <c r="U26" i="4" s="1"/>
  <c r="K27" i="4"/>
  <c r="U27" i="4" s="1"/>
  <c r="K28" i="4"/>
  <c r="U28" i="4" s="1"/>
  <c r="K29" i="4"/>
  <c r="U29" i="4" s="1"/>
  <c r="K17" i="2" l="1"/>
  <c r="K18" i="2"/>
  <c r="K16" i="2"/>
  <c r="K15" i="2"/>
  <c r="U15" i="4"/>
  <c r="X15" i="5"/>
  <c r="X16" i="5"/>
  <c r="X17" i="5"/>
  <c r="X18" i="5"/>
  <c r="X19" i="5"/>
  <c r="X20" i="5"/>
  <c r="X21" i="5"/>
  <c r="X22" i="5"/>
  <c r="X23" i="5"/>
  <c r="X24" i="5"/>
  <c r="X25" i="5"/>
  <c r="X27" i="5"/>
  <c r="X28" i="5"/>
  <c r="X29" i="5"/>
  <c r="X30" i="5"/>
  <c r="X31" i="5"/>
  <c r="X32" i="5"/>
  <c r="X33" i="5"/>
  <c r="X34" i="5"/>
  <c r="X35" i="5"/>
  <c r="X36" i="5"/>
  <c r="X37" i="5"/>
  <c r="X38" i="5"/>
  <c r="X14" i="5"/>
  <c r="B16" i="2"/>
  <c r="B15" i="2"/>
  <c r="E17" i="2" l="1"/>
  <c r="E18" i="2"/>
  <c r="E16" i="2"/>
  <c r="E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BOSWORE0</author>
  </authors>
  <commentList>
    <comment ref="D10" authorId="0" shapeId="0" xr:uid="{00000000-0006-0000-0000-000001000000}">
      <text>
        <r>
          <rPr>
            <b/>
            <u/>
            <sz val="9"/>
            <color indexed="81"/>
            <rFont val="Tahoma"/>
            <family val="2"/>
          </rPr>
          <t>OSH Regulations 1996 - 3.140 - Designer of work for commercial client to give client report</t>
        </r>
        <r>
          <rPr>
            <sz val="9"/>
            <color indexed="81"/>
            <rFont val="Tahoma"/>
            <family val="2"/>
          </rPr>
          <t xml:space="preserve">
In accordance with these regulations </t>
        </r>
        <r>
          <rPr>
            <u/>
            <sz val="9"/>
            <color indexed="81"/>
            <rFont val="Tahoma"/>
            <family val="2"/>
          </rPr>
          <t>designers</t>
        </r>
        <r>
          <rPr>
            <sz val="9"/>
            <color indexed="81"/>
            <rFont val="Tahoma"/>
            <family val="2"/>
          </rPr>
          <t xml:space="preserve"> must provide their clients with a written report on the OSH aspects of their designs. This report should set out:
• The </t>
        </r>
        <r>
          <rPr>
            <b/>
            <sz val="9"/>
            <color indexed="81"/>
            <rFont val="Tahoma"/>
            <family val="2"/>
          </rPr>
          <t>hazards</t>
        </r>
        <r>
          <rPr>
            <sz val="9"/>
            <color indexed="81"/>
            <rFont val="Tahoma"/>
            <family val="2"/>
          </rPr>
          <t xml:space="preserve"> –
     o That the designer has identified as part of the design process; 
     o That arise from the design of the end product of the construction work; and
     o To which a person at the construction site is likely to be exposed. 
• The designer’s </t>
        </r>
        <r>
          <rPr>
            <b/>
            <sz val="9"/>
            <color indexed="81"/>
            <rFont val="Tahoma"/>
            <family val="2"/>
          </rPr>
          <t>assessment of the risk</t>
        </r>
        <r>
          <rPr>
            <sz val="9"/>
            <color indexed="81"/>
            <rFont val="Tahoma"/>
            <family val="2"/>
          </rPr>
          <t xml:space="preserve"> of injury or harm to a person resulting from those hazards; 
• What things the designer has </t>
        </r>
        <r>
          <rPr>
            <b/>
            <sz val="9"/>
            <color indexed="81"/>
            <rFont val="Tahoma"/>
            <family val="2"/>
          </rPr>
          <t>done to reduce those risks</t>
        </r>
        <r>
          <rPr>
            <sz val="9"/>
            <color indexed="81"/>
            <rFont val="Tahoma"/>
            <family val="2"/>
          </rPr>
          <t xml:space="preserve"> (for example, changes to the design, changes to 
        construction methods); and
• Which of those hazards the designer has </t>
        </r>
        <r>
          <rPr>
            <b/>
            <sz val="9"/>
            <color indexed="81"/>
            <rFont val="Tahoma"/>
            <family val="2"/>
          </rPr>
          <t>not done anything</t>
        </r>
        <r>
          <rPr>
            <sz val="9"/>
            <color indexed="81"/>
            <rFont val="Tahoma"/>
            <family val="2"/>
          </rPr>
          <t xml:space="preserve"> in respect of to reduce those risks.
</t>
        </r>
        <r>
          <rPr>
            <b/>
            <u/>
            <sz val="9"/>
            <color indexed="81"/>
            <rFont val="Tahoma"/>
            <family val="2"/>
          </rPr>
          <t>Dangerous Good's Safety (Storage and Handling of Non Explosives) Regulations 2007</t>
        </r>
        <r>
          <rPr>
            <b/>
            <sz val="9"/>
            <color indexed="81"/>
            <rFont val="Tahoma"/>
            <family val="2"/>
          </rPr>
          <t xml:space="preserve">
</t>
        </r>
        <r>
          <rPr>
            <sz val="9"/>
            <color indexed="81"/>
            <rFont val="Tahoma"/>
            <family val="2"/>
          </rPr>
          <t xml:space="preserve">Impose </t>
        </r>
        <r>
          <rPr>
            <b/>
            <sz val="9"/>
            <color indexed="81"/>
            <rFont val="Tahoma"/>
            <family val="2"/>
          </rPr>
          <t>additional requirements</t>
        </r>
        <r>
          <rPr>
            <sz val="9"/>
            <color indexed="81"/>
            <rFont val="Tahoma"/>
            <family val="2"/>
          </rPr>
          <t xml:space="preserve"> on designers to identify and manage risk. The Water Corporation has integrated these requirements in to the Safety in Design process through the inclusion of appropriate keywords and the required involvement of suitably experienced personnel.
</t>
        </r>
        <r>
          <rPr>
            <b/>
            <u/>
            <sz val="9"/>
            <color indexed="81"/>
            <rFont val="Tahoma"/>
            <family val="2"/>
          </rPr>
          <t>OSH Act 1984 Section 23</t>
        </r>
        <r>
          <rPr>
            <u/>
            <sz val="9"/>
            <color indexed="81"/>
            <rFont val="Tahoma"/>
            <family val="2"/>
          </rPr>
          <t xml:space="preserve"> </t>
        </r>
        <r>
          <rPr>
            <sz val="9"/>
            <color indexed="81"/>
            <rFont val="Tahoma"/>
            <family val="2"/>
          </rPr>
          <t xml:space="preserve">
States that the </t>
        </r>
        <r>
          <rPr>
            <u/>
            <sz val="9"/>
            <color indexed="81"/>
            <rFont val="Tahoma"/>
            <family val="2"/>
          </rPr>
          <t>designers</t>
        </r>
        <r>
          <rPr>
            <sz val="9"/>
            <color indexed="81"/>
            <rFont val="Tahoma"/>
            <family val="2"/>
          </rPr>
          <t xml:space="preserve"> and suppliers of plant have to ensure that all operational and maintenance hazards have been identified and controlled as far as reasonable practicable and that any information about these hazards should be provided to the operators of the plant. 
</t>
        </r>
      </text>
    </comment>
  </commentList>
</comments>
</file>

<file path=xl/sharedStrings.xml><?xml version="1.0" encoding="utf-8"?>
<sst xmlns="http://schemas.openxmlformats.org/spreadsheetml/2006/main" count="808" uniqueCount="401">
  <si>
    <t>INDEX - SAFETY IN DESIGN REPORT</t>
  </si>
  <si>
    <t>Executive Risk Summary</t>
  </si>
  <si>
    <t>Approvals &amp; Revision History</t>
  </si>
  <si>
    <t>go to top</t>
  </si>
  <si>
    <t>Risk Register</t>
  </si>
  <si>
    <t>Water Corporation Risk Assessment Criteria</t>
  </si>
  <si>
    <t>Water Corporation Guidewords</t>
  </si>
  <si>
    <t xml:space="preserve">
</t>
  </si>
  <si>
    <t>`</t>
  </si>
  <si>
    <t>Scroll up or click here to get to the top of this page</t>
  </si>
  <si>
    <t>Safety in Design Report - SUMMARY</t>
  </si>
  <si>
    <t>C00000 - Water Corporation SAP Project Number &amp; title</t>
  </si>
  <si>
    <t>Date</t>
  </si>
  <si>
    <t>SCOPE OF WORK</t>
  </si>
  <si>
    <t>SUMMARY OF RISKS</t>
  </si>
  <si>
    <t>Risk Register Summary</t>
  </si>
  <si>
    <t>STATUS OF RISK SUMMARY</t>
  </si>
  <si>
    <t>OPEN INITIAL RISK SUMMARY</t>
  </si>
  <si>
    <t>RISK TREATMENT SUMMARY</t>
  </si>
  <si>
    <t>OPEN RESIDUAL RISK SUMMARY</t>
  </si>
  <si>
    <t># of open risks</t>
  </si>
  <si>
    <t># of Extreme initial risks</t>
  </si>
  <si>
    <t># not treated</t>
  </si>
  <si>
    <t># of Extreme residual risks</t>
  </si>
  <si>
    <t># of closed risks</t>
  </si>
  <si>
    <t># of High initial risks</t>
  </si>
  <si>
    <r>
      <t xml:space="preserve">#  </t>
    </r>
    <r>
      <rPr>
        <b/>
        <sz val="10"/>
        <color theme="1"/>
        <rFont val="Arial"/>
        <family val="2"/>
      </rPr>
      <t>PPE</t>
    </r>
    <r>
      <rPr>
        <sz val="10"/>
        <color theme="1"/>
        <rFont val="Arial"/>
        <family val="2"/>
      </rPr>
      <t xml:space="preserve"> treatment</t>
    </r>
  </si>
  <si>
    <t># of High residual risks</t>
  </si>
  <si>
    <t># of Moderate initial risks</t>
  </si>
  <si>
    <r>
      <t xml:space="preserve"># </t>
    </r>
    <r>
      <rPr>
        <b/>
        <sz val="10"/>
        <color theme="1"/>
        <rFont val="Arial"/>
        <family val="2"/>
      </rPr>
      <t>Administrative</t>
    </r>
    <r>
      <rPr>
        <sz val="10"/>
        <color theme="1"/>
        <rFont val="Arial"/>
        <family val="2"/>
      </rPr>
      <t xml:space="preserve"> treatment</t>
    </r>
  </si>
  <si>
    <t># of Moderate residual risks</t>
  </si>
  <si>
    <t># of Low initial risks</t>
  </si>
  <si>
    <r>
      <t xml:space="preserve"># </t>
    </r>
    <r>
      <rPr>
        <b/>
        <sz val="10"/>
        <color theme="1"/>
        <rFont val="Arial"/>
        <family val="2"/>
      </rPr>
      <t>Engineering</t>
    </r>
    <r>
      <rPr>
        <sz val="10"/>
        <color theme="1"/>
        <rFont val="Arial"/>
        <family val="2"/>
      </rPr>
      <t xml:space="preserve"> treatment</t>
    </r>
  </si>
  <si>
    <t># of Low residual risks</t>
  </si>
  <si>
    <r>
      <t xml:space="preserve"># </t>
    </r>
    <r>
      <rPr>
        <b/>
        <sz val="10"/>
        <color theme="1"/>
        <rFont val="Arial"/>
        <family val="2"/>
      </rPr>
      <t>Substitution</t>
    </r>
    <r>
      <rPr>
        <sz val="10"/>
        <color theme="1"/>
        <rFont val="Arial"/>
        <family val="2"/>
      </rPr>
      <t xml:space="preserve"> treatment</t>
    </r>
  </si>
  <si>
    <r>
      <t xml:space="preserve"># </t>
    </r>
    <r>
      <rPr>
        <b/>
        <sz val="10"/>
        <color theme="1"/>
        <rFont val="Arial"/>
        <family val="2"/>
      </rPr>
      <t>Isolation</t>
    </r>
    <r>
      <rPr>
        <sz val="10"/>
        <color theme="1"/>
        <rFont val="Arial"/>
        <family val="2"/>
      </rPr>
      <t xml:space="preserve"> treatment</t>
    </r>
  </si>
  <si>
    <r>
      <t xml:space="preserve"># </t>
    </r>
    <r>
      <rPr>
        <b/>
        <sz val="10"/>
        <color theme="1"/>
        <rFont val="Arial"/>
        <family val="2"/>
      </rPr>
      <t>Elimination</t>
    </r>
    <r>
      <rPr>
        <sz val="10"/>
        <color theme="1"/>
        <rFont val="Arial"/>
        <family val="2"/>
      </rPr>
      <t xml:space="preserve"> treatment</t>
    </r>
  </si>
  <si>
    <t>Safety in Design Report - APPROVALS &amp; REVISIONS</t>
  </si>
  <si>
    <t>Document Preparation and Approval</t>
  </si>
  <si>
    <t>INSTRUCTIONS</t>
  </si>
  <si>
    <t>Prepared By:</t>
  </si>
  <si>
    <t>________________________(signature)</t>
  </si>
  <si>
    <t>Date:</t>
  </si>
  <si>
    <t>______________</t>
  </si>
  <si>
    <t>To be signed by the Designer  undertaking the preparation of the Safety in Design report (eg. consultant's Job Manager, contractor's designer or Water Corporation's Design Manager for in-house design).</t>
  </si>
  <si>
    <t>Name:</t>
  </si>
  <si>
    <t>Position:</t>
  </si>
  <si>
    <t>Designer</t>
  </si>
  <si>
    <t>Organisation:</t>
  </si>
  <si>
    <t>___________________</t>
  </si>
  <si>
    <t>Approved By:</t>
  </si>
  <si>
    <t>To be signed the designer's supervisor or the Water Corporation's Design Team Leader for in-house design.</t>
  </si>
  <si>
    <t>Reviewer</t>
  </si>
  <si>
    <t>Hand-over to Contractor</t>
  </si>
  <si>
    <t>Date: ______________</t>
  </si>
  <si>
    <t>The Project Manager shall invite the Designer to project kick-off meeting or organise a meeting with the Contractor at a suitable time prior to the commencement of construction to explain the risks and hazards related to the project</t>
  </si>
  <si>
    <t>Construction Manager</t>
  </si>
  <si>
    <t>TABLE OF REVISIONS</t>
  </si>
  <si>
    <r>
      <t>Description of risk impact</t>
    </r>
    <r>
      <rPr>
        <sz val="11"/>
        <color theme="1"/>
        <rFont val="Arial"/>
        <family val="2"/>
      </rPr>
      <t xml:space="preserve"> </t>
    </r>
    <r>
      <rPr>
        <b/>
        <sz val="11"/>
        <color theme="1"/>
        <rFont val="Arial"/>
        <family val="2"/>
      </rPr>
      <t>and change</t>
    </r>
    <r>
      <rPr>
        <sz val="11"/>
        <color theme="1"/>
        <rFont val="Arial"/>
        <family val="2"/>
      </rPr>
      <t xml:space="preserve"> 
</t>
    </r>
    <r>
      <rPr>
        <sz val="10"/>
        <color theme="1"/>
        <rFont val="Arial"/>
        <family val="2"/>
      </rPr>
      <t>(incl. Risk Register risk ref #)</t>
    </r>
  </si>
  <si>
    <t>Prepared By</t>
  </si>
  <si>
    <t>Approved By</t>
  </si>
  <si>
    <t>Construction notice of change</t>
  </si>
  <si>
    <t>Any modification to the design during the construction or maintenance stage could vary the risks initially assessed and in such case the SiD Report should be reviewed to determine whether the changes alter any risks or create any new risks and whether additional risk treatment is required. The Risk Register, Executive Summary and the Approvals and Revision History  in the Report should be updated to reflect the change.
Should any changes to the design of an asset be considered during construction, then the Project Manager or Contract Manager must consult the Design Manager to ascertain whether the change has an impact on the residual safety risk.  If the Design Manager determines that change  may alter the  SiD Report they must consult with the Designer and Project Manager to update the SiD Report and communicate the changes to the Contractor such that all risks are brought to a level considered to be SFAIRP again. Any change is reflected in the Risk Register, Executive Summary and recorded in the Approval and Revision history worksheets. Notification of change to residual risks that are relevant to construction activities will need to be provided to the Construction Manager.</t>
  </si>
  <si>
    <t>Minor update to Risk Treatment Description in both Safety in Design Risk Register and Safety in Planning Risk Register</t>
  </si>
  <si>
    <t>Alistair Fleming</t>
  </si>
  <si>
    <t>Michael Somerford</t>
  </si>
  <si>
    <t>Safety in Design Report - RISK REGISTER</t>
  </si>
  <si>
    <t># Substitution</t>
  </si>
  <si>
    <t># PPE</t>
  </si>
  <si>
    <t># Isolation</t>
  </si>
  <si>
    <t># Administrative</t>
  </si>
  <si>
    <t># Elimination</t>
  </si>
  <si>
    <t># Engineering</t>
  </si>
  <si>
    <t>1. Hazard Identification</t>
  </si>
  <si>
    <t>2. Initial (Uncontrolled) Risk Assessment</t>
  </si>
  <si>
    <t>3. Risk Treatment</t>
  </si>
  <si>
    <t>4. Residual Risk Assessment</t>
  </si>
  <si>
    <t>Date Entered/ Updated</t>
  </si>
  <si>
    <t>Risk Status</t>
  </si>
  <si>
    <t>Ref</t>
  </si>
  <si>
    <t>Asset Life cycle Stage</t>
  </si>
  <si>
    <t>Hazard Guideword</t>
  </si>
  <si>
    <t>Hazard Description</t>
  </si>
  <si>
    <t xml:space="preserve">Consequence Description </t>
  </si>
  <si>
    <t>Consequence severity rating</t>
  </si>
  <si>
    <t>Likelihood rating</t>
  </si>
  <si>
    <t>Retained Risk</t>
  </si>
  <si>
    <t>Risk level</t>
  </si>
  <si>
    <t>Treatment Control Type</t>
  </si>
  <si>
    <t xml:space="preserve">Action Description </t>
  </si>
  <si>
    <t>Why Higher Treatment Control not Adopted?</t>
  </si>
  <si>
    <t>Action Assignee</t>
  </si>
  <si>
    <t>The latest revision date should be included here</t>
  </si>
  <si>
    <t>Closed Risk Status applies to hazards that have no residual risk (i.e. the hazard has been eliminated for the relevant lifecycle stage), or the lifecycle is complete so the risk is no longer relevant (i.e. design is complete so risks in the Design Life Cycle Stage are now Closed)</t>
  </si>
  <si>
    <t>#</t>
  </si>
  <si>
    <t>When will the hazard be encountered? (not necessarily when the hazard will be treated)</t>
  </si>
  <si>
    <t>Guidewords are used to help identify hazards. Refer to 'Water Corporation Guidewords' tab</t>
  </si>
  <si>
    <t>What is the potential source of harm?</t>
  </si>
  <si>
    <t>What could happen and who could be affected?</t>
  </si>
  <si>
    <t>Refer to Consequence rating table under 'Risk Assessment Criteria' tab</t>
  </si>
  <si>
    <t>Refer to Likelihood rating table under 'Risk Assessment Criteria' tab</t>
  </si>
  <si>
    <t>Refer to Risk Matrix under 'Risk Assessment Criteria' tab</t>
  </si>
  <si>
    <t>Using the control hierarchy, the highest practical control should be implemented, or listed as a recommendation for others</t>
  </si>
  <si>
    <t>What has been done to reduce the risk so far as is reasonably practicable? If not treated during design, a recommended action for others should be included here</t>
  </si>
  <si>
    <t>Why is it not practicable to use a treatment control that is higher in the control hierarchy?</t>
  </si>
  <si>
    <t>Who is responsible for putting the control action into place?</t>
  </si>
  <si>
    <t>What is the consequence severity rating following implementation of the control action?</t>
  </si>
  <si>
    <t>What is the likelihood rating following implementation of the control action?</t>
  </si>
  <si>
    <t>What is the residual risk level following implementation of the control action?</t>
  </si>
  <si>
    <t>Open</t>
  </si>
  <si>
    <t>EXAMPLES</t>
  </si>
  <si>
    <t>Design</t>
  </si>
  <si>
    <t>Live Services</t>
  </si>
  <si>
    <t>DBYD plans show burried HV electrical cable &amp; HP gas within close proximity to the proposed pipe route, and geotechnical investigations require destructive excavation techniques to recover soil samples.</t>
  </si>
  <si>
    <t>Service strike during excavation may result in serious injury or death.</t>
  </si>
  <si>
    <t>Major</t>
  </si>
  <si>
    <t>Possible</t>
  </si>
  <si>
    <t>leave blank</t>
  </si>
  <si>
    <t>Engineering</t>
  </si>
  <si>
    <t>Prior to geotechncial excavations, GPR &amp; Electromagnetic service location shall be performed on site to ensure the excavation area is clear of services.</t>
  </si>
  <si>
    <t>Western Power and ATCO gas have been contacted and would not allow isolation of the live services. The geotechncial advisor indicated borehole testing should not be substituted (based on risk), however advised that the location of the boreholes could be adjusted based on the location of underground services.</t>
  </si>
  <si>
    <t>Rare</t>
  </si>
  <si>
    <t>Construction &amp; Commissioning</t>
  </si>
  <si>
    <t>Installation of the DN700 pipe requires excavation under a live DN300 rubber ring jointed reinforced concrete pressure main at approx chaninage 350m.</t>
  </si>
  <si>
    <t>If the concrete presure main is not isolated and sufficiently supported during excavation for the DN700, the pipe may fail at the joints, resulting in engufment in the trench and possible death due to drowning.</t>
  </si>
  <si>
    <t>Isolation</t>
  </si>
  <si>
    <t>Prior to excavating under the DN300, the John St Waste Water Pump Station is to be isolated following Water Corporaitons LOTO procedure. CTW3 is to be approved by PRA prior to any excavation around the DN300. The DN300 is to be adequately supported (may include reducing the width of the trench by using shoring and/or slinging the pipe from a beam above the trench). The trench shall have a suitable means of egress.</t>
  </si>
  <si>
    <t>The alternative pipe route would have avoided clashing with the DN300, however would have added 800m to the pipeline length, so was not recommended. Due to minimum pipe cover restrictions, it was not possible to run the new DN700 above the existing DN300.</t>
  </si>
  <si>
    <t>Contractor</t>
  </si>
  <si>
    <t>Operations &amp; Maintenance</t>
  </si>
  <si>
    <t>Falls: Working at Heights, Falling Objects</t>
  </si>
  <si>
    <t>The proposed solar panels are located on a 4m high pole and will require maintenance</t>
  </si>
  <si>
    <t>Fall from heights or dropped object resulting in a Lost Time Injury</t>
  </si>
  <si>
    <t xml:space="preserve">Moderate </t>
  </si>
  <si>
    <t>The design has incorporated a pole with a lowering device (tilting hinge pole) to engineer out the need to work at heights</t>
  </si>
  <si>
    <t>To meet security requirements, the solar panels needed to be located at a minimum height of 4m, so could not eliminate the 4m pole. Options analysis indicated that a western power connection was not feasible, so it was not practical to substitute the solar pannel. If the O&amp;M staff are not aware of how to operate the tilting pole, there is a chance of working at heights, however the likelyhood of this is considered rare.</t>
  </si>
  <si>
    <t>Designer, Contractor, Maintenance Staff</t>
  </si>
  <si>
    <t>Decommissioning</t>
  </si>
  <si>
    <t>Asbestos</t>
  </si>
  <si>
    <t>The existing switchboard within the pump station building contains asbestos components</t>
  </si>
  <si>
    <t>Asbestos fibre inhalation during decommissioning of the switchboard may result in diseases causing premature death</t>
  </si>
  <si>
    <t>Administrative</t>
  </si>
  <si>
    <t xml:space="preserve">Section 8.1 of the PSP states that the contractor is to complete an  Asbestos Management Plan prior to the possession of site. As a minimum, the contractor shall have the relevant training and wear appropriate PPE for the removal of the switchboard. </t>
  </si>
  <si>
    <t>Elimination and substitution not possible as the asbestos containing switchboard needs to be removed as part of the pump station decommissioning. No engineering controls have been identified. Providing the contractor follows a suitable methodology and uses appropriate PPE, the level of risk will be reduced to a moderate level.</t>
  </si>
  <si>
    <t>Access covers</t>
  </si>
  <si>
    <t>Access/egress, access ways, entrances/gates</t>
  </si>
  <si>
    <t>Adjacent structures</t>
  </si>
  <si>
    <t>Amenities and Facilities</t>
  </si>
  <si>
    <t>Biological</t>
  </si>
  <si>
    <t>Brownfield Sites</t>
  </si>
  <si>
    <t>Carcinogens</t>
  </si>
  <si>
    <t>Commissioning</t>
  </si>
  <si>
    <t>Communications, e.g., normal, emergency</t>
  </si>
  <si>
    <t>Community/public interaction/access</t>
  </si>
  <si>
    <t>Confined space</t>
  </si>
  <si>
    <t>Construction interfaces</t>
  </si>
  <si>
    <t>Construction method</t>
  </si>
  <si>
    <t>Contamination</t>
  </si>
  <si>
    <t>Corrosion</t>
  </si>
  <si>
    <t>Dust/fumes/vapours</t>
  </si>
  <si>
    <t>Electrical</t>
  </si>
  <si>
    <t>Electrical / Arc Flash</t>
  </si>
  <si>
    <t>Emergency Response</t>
  </si>
  <si>
    <t>Energy Release</t>
  </si>
  <si>
    <t>Ergonomics</t>
  </si>
  <si>
    <t>Erosion</t>
  </si>
  <si>
    <t>Excavation
Collapse/Engulfment</t>
  </si>
  <si>
    <t>Explosives</t>
  </si>
  <si>
    <t>External / third party activities</t>
  </si>
  <si>
    <t>Extreme weather</t>
  </si>
  <si>
    <t>Fatigue</t>
  </si>
  <si>
    <t>Fire</t>
  </si>
  <si>
    <t>Fixed plant and equipment</t>
  </si>
  <si>
    <t>Flow</t>
  </si>
  <si>
    <t>Formwork</t>
  </si>
  <si>
    <t>Ground conditions</t>
  </si>
  <si>
    <t>Groundwater</t>
  </si>
  <si>
    <t>Guarding/fencing/security</t>
  </si>
  <si>
    <t>Hazardous Materials: Asbestos</t>
  </si>
  <si>
    <t>Hazardous Materials: Chemicals / Dangerous Goods (including compressed air receivers and surge vessels)</t>
  </si>
  <si>
    <t>Hazardous Materials: Hazardous Areas (Flammable Atmospheres)</t>
  </si>
  <si>
    <t>Hazardous Materials: Other</t>
  </si>
  <si>
    <t>Hot works</t>
  </si>
  <si>
    <t>Inspections</t>
  </si>
  <si>
    <t>Instability</t>
  </si>
  <si>
    <t>Interference between trades</t>
  </si>
  <si>
    <t>Laydown areas</t>
  </si>
  <si>
    <t>Lifting Devices/ Davits</t>
  </si>
  <si>
    <t>Lifting operations/cranage</t>
  </si>
  <si>
    <t>Lighting</t>
  </si>
  <si>
    <t>Live services</t>
  </si>
  <si>
    <t>Location</t>
  </si>
  <si>
    <t>Maintainability</t>
  </si>
  <si>
    <t>Manual handling</t>
  </si>
  <si>
    <t>Materials of construction</t>
  </si>
  <si>
    <t>Materials/ Chemicals in Contact with Drinking Water</t>
  </si>
  <si>
    <t>Mobile Plant and Equipment</t>
  </si>
  <si>
    <t>Movement of machinery/contaminants</t>
  </si>
  <si>
    <t>Noise</t>
  </si>
  <si>
    <t>Operations, including work practices</t>
  </si>
  <si>
    <t>Operations/interactions</t>
  </si>
  <si>
    <t>Overhead/underground services</t>
  </si>
  <si>
    <t>Piling</t>
  </si>
  <si>
    <t>Pollution/contamination/ spills /releases/emissions</t>
  </si>
  <si>
    <t>Pressure (High/Low)</t>
  </si>
  <si>
    <t>Programmable Logic Controllers (PLC)</t>
  </si>
  <si>
    <t>Public interference</t>
  </si>
  <si>
    <t>Radiation</t>
  </si>
  <si>
    <t>Railways</t>
  </si>
  <si>
    <t>Restricted Areas</t>
  </si>
  <si>
    <t>Reuse of existing assets</t>
  </si>
  <si>
    <t>Safety factor</t>
  </si>
  <si>
    <t>Sanitation/hygiene/waste</t>
  </si>
  <si>
    <t>Services</t>
  </si>
  <si>
    <t>Slips/trips/falls</t>
  </si>
  <si>
    <t>Start-up/shutdown</t>
  </si>
  <si>
    <t>Storage</t>
  </si>
  <si>
    <t>Structures</t>
  </si>
  <si>
    <t>Temperature</t>
  </si>
  <si>
    <t>Temporary works</t>
  </si>
  <si>
    <t>Unexploded Ordinances</t>
  </si>
  <si>
    <t>Vehicles &amp; trucks: Including Movement of People and Materials</t>
  </si>
  <si>
    <t>Vibration</t>
  </si>
  <si>
    <t>Visibility</t>
  </si>
  <si>
    <t>Waste</t>
  </si>
  <si>
    <t>Water</t>
  </si>
  <si>
    <t>Workplace conditions, extreme temperatures</t>
  </si>
  <si>
    <t xml:space="preserve">Rows can be added by dragging down from row97. </t>
  </si>
  <si>
    <t>Rows and content can be deleted when not applicable to the Design</t>
  </si>
  <si>
    <t>*Safety in Planning Risk Register to be deleted from Safety in Design Report prior to handover to Contractor</t>
  </si>
  <si>
    <t>Safety in Planning - RISK REGISTER</t>
  </si>
  <si>
    <r>
      <t>PREPARED BY:</t>
    </r>
    <r>
      <rPr>
        <u/>
        <sz val="14"/>
        <color theme="1"/>
        <rFont val="Calibri"/>
        <family val="2"/>
        <scheme val="minor"/>
      </rPr>
      <t xml:space="preserve">   </t>
    </r>
  </si>
  <si>
    <t>APPROVED BY:</t>
  </si>
  <si>
    <t>What has been done to reduce the risk so far as is reasonably practicable?</t>
  </si>
  <si>
    <t>Risk Assessment Criteria</t>
  </si>
  <si>
    <t>Likelihood rating table</t>
  </si>
  <si>
    <t>Descriptor</t>
  </si>
  <si>
    <t xml:space="preserve">Description </t>
  </si>
  <si>
    <t>Frequency</t>
  </si>
  <si>
    <t>Almost Certain</t>
  </si>
  <si>
    <t>The event is expected or known to occur more than once per year</t>
  </si>
  <si>
    <t xml:space="preserve">Will occur more than once a year  </t>
  </si>
  <si>
    <t>Likely</t>
  </si>
  <si>
    <t xml:space="preserve">Known to re-occur approximately annually. Known to occur across like industries or within corporation.  </t>
  </si>
  <si>
    <t xml:space="preserve">Will occur once per year </t>
  </si>
  <si>
    <t xml:space="preserve">The event should occur at some time. Has occurred several times across like industries.  </t>
  </si>
  <si>
    <t>Will occur once every 5 years</t>
  </si>
  <si>
    <t>Unlikely</t>
  </si>
  <si>
    <t>The event could occur at some time. Known to have occurred once or twice within industry.</t>
  </si>
  <si>
    <t xml:space="preserve">Will occur once in 10 years </t>
  </si>
  <si>
    <t xml:space="preserve">The event may occur in exceptional circumstances. An example of this has occurred historically, but is not anticipated. </t>
  </si>
  <si>
    <t xml:space="preserve">Will occur once in 30 years or less </t>
  </si>
  <si>
    <t>Risk Matrix</t>
  </si>
  <si>
    <t>Likelihood</t>
  </si>
  <si>
    <t>Consequence rating table</t>
  </si>
  <si>
    <t>N/A - Hazard Eliminated</t>
  </si>
  <si>
    <t>Catastrophic</t>
  </si>
  <si>
    <t>Multiple fatalities, and/or
Onset of lift shortening illness for multiple persons</t>
  </si>
  <si>
    <t>Consequence</t>
  </si>
  <si>
    <t>High</t>
  </si>
  <si>
    <t>Extreme</t>
  </si>
  <si>
    <t>Risk Closed</t>
  </si>
  <si>
    <t>E
Extreme</t>
  </si>
  <si>
    <t>5
Catastrophic</t>
  </si>
  <si>
    <r>
      <rPr>
        <b/>
        <sz val="10"/>
        <color theme="0" tint="-0.34998626667073579"/>
        <rFont val="Arial"/>
        <family val="2"/>
      </rPr>
      <t>E</t>
    </r>
    <r>
      <rPr>
        <sz val="10"/>
        <color theme="0" tint="-0.34998626667073579"/>
        <rFont val="Arial"/>
        <family val="2"/>
      </rPr>
      <t xml:space="preserve">
Rare</t>
    </r>
  </si>
  <si>
    <t>Single Fatality, and/or
Injury/illness resulting in significant permanent disabillity or life shortening illness</t>
  </si>
  <si>
    <t>Moderate</t>
  </si>
  <si>
    <t>H
High</t>
  </si>
  <si>
    <r>
      <rPr>
        <b/>
        <sz val="10"/>
        <color theme="0" tint="-0.34998626667073579"/>
        <rFont val="Arial"/>
        <family val="2"/>
      </rPr>
      <t>D</t>
    </r>
    <r>
      <rPr>
        <sz val="10"/>
        <color theme="0" tint="-0.34998626667073579"/>
        <rFont val="Arial"/>
        <family val="2"/>
      </rPr>
      <t xml:space="preserve">
Unlikely</t>
    </r>
  </si>
  <si>
    <t>Injury, illness, requiring speciallist medical treatment, or
Hospitalisation, resulting in loss of functional ability (Restricted Work Injury- RWI), or
Time off work (Lost Time Injury- LTI)</t>
  </si>
  <si>
    <t>Low</t>
  </si>
  <si>
    <t>M
Moderate</t>
  </si>
  <si>
    <r>
      <rPr>
        <b/>
        <sz val="10"/>
        <color theme="0" tint="-0.34998626667073579"/>
        <rFont val="Arial"/>
        <family val="2"/>
      </rPr>
      <t>C</t>
    </r>
    <r>
      <rPr>
        <sz val="10"/>
        <color theme="0" tint="-0.34998626667073579"/>
        <rFont val="Arial"/>
        <family val="2"/>
      </rPr>
      <t xml:space="preserve">
Possible</t>
    </r>
  </si>
  <si>
    <t xml:space="preserve">Minor </t>
  </si>
  <si>
    <t>Injury/illness requireing medical treatment, nil loss of functional ability (Medical Treatment Injury- MTI)</t>
  </si>
  <si>
    <t>Minor</t>
  </si>
  <si>
    <t>L
Low</t>
  </si>
  <si>
    <r>
      <rPr>
        <b/>
        <sz val="10"/>
        <color theme="0" tint="-0.34998626667073579"/>
        <rFont val="Arial"/>
        <family val="2"/>
      </rPr>
      <t>B</t>
    </r>
    <r>
      <rPr>
        <sz val="10"/>
        <color theme="0" tint="-0.34998626667073579"/>
        <rFont val="Arial"/>
        <family val="2"/>
      </rPr>
      <t xml:space="preserve">
Likely</t>
    </r>
  </si>
  <si>
    <t>Insigificant</t>
  </si>
  <si>
    <t>Injury/illness requiring no treatment or first aid treatment only (Minor Injury- MI)</t>
  </si>
  <si>
    <t>Insignificant</t>
  </si>
  <si>
    <t>N/A</t>
  </si>
  <si>
    <r>
      <rPr>
        <b/>
        <sz val="10"/>
        <color theme="0" tint="-0.34998626667073579"/>
        <rFont val="Arial"/>
        <family val="2"/>
      </rPr>
      <t>A</t>
    </r>
    <r>
      <rPr>
        <sz val="10"/>
        <color theme="0" tint="-0.34998626667073579"/>
        <rFont val="Arial"/>
        <family val="2"/>
      </rPr>
      <t xml:space="preserve">
Almost Certain</t>
    </r>
  </si>
  <si>
    <t xml:space="preserve">N/A - Hazard eliminated </t>
  </si>
  <si>
    <t>??</t>
  </si>
  <si>
    <t>4
Major</t>
  </si>
  <si>
    <t>Risk status</t>
  </si>
  <si>
    <t>Closed</t>
  </si>
  <si>
    <t>Control Hierarchy</t>
  </si>
  <si>
    <t xml:space="preserve">3
Moderate </t>
  </si>
  <si>
    <t>Elimination</t>
  </si>
  <si>
    <t>Substitution</t>
  </si>
  <si>
    <t>2
Minor</t>
  </si>
  <si>
    <t>PPE</t>
  </si>
  <si>
    <t>Life cycle phase</t>
  </si>
  <si>
    <t>Planning</t>
  </si>
  <si>
    <t>1
Insignificant</t>
  </si>
  <si>
    <t>Control effectiveness</t>
  </si>
  <si>
    <t>O</t>
  </si>
  <si>
    <t>A</t>
  </si>
  <si>
    <t>I</t>
  </si>
  <si>
    <t>Water Corporation Engineering Business Unit - Risk Guidewords</t>
  </si>
  <si>
    <t>GUIDEWORDS</t>
  </si>
  <si>
    <t>Describes general area of the hazard</t>
  </si>
  <si>
    <t>Considerations</t>
  </si>
  <si>
    <t>WC Risk Ref #</t>
  </si>
  <si>
    <t>Are lid covers appropriate? (“Gatic” covers used only in traffic areas otherwise lightweight material to reduce manual handling issues)
Are there hardstand around “Gatic” lids to allow use of lifters and space to place lid?  Is ground level/no slopes?
Is there a locking facility on lightweight lids?
Is there internal grate facility to prevent falls?</t>
  </si>
  <si>
    <t>How should people enter or exit the site or gain access to individual asset/item?
Does Vehicle access to the site allow adequate clearances for the types of vehicles expected to service the facility?
Are there adequate parking facilities?
Are the surfaces adequate for all weather access?
Are hazardous areas restricted from vehicles? ie drains, valve pits, operator work areas. Are bollards or other requirements used to restrict as appropriate?
Is vehicle access within buildings designed well? ie clearances, protection of operators at doorways, parking restrictions.
Has size of doors and gates been considered with respect to ease of operation in strong wind?
Is the size and placement of doors and gates appropriate for removal of equipment?
Are there fastening points to hold doors and gates in open position?
Are handles appropriate so restraint can be applied without hand pinch injuries?</t>
  </si>
  <si>
    <t>How do structures adjacent to the design affect the design and/or how will the design affect things that surround it?  e.g. heat, light, shadow, geotech stability, fire, access.</t>
  </si>
  <si>
    <t>Will amenities and facilities be required?
e.g. Is access to various amenities and facilities such as storage, first aid rooms/sick rooms, rest rooms, meal and accommodation areas and drinking water necessary and been provided?</t>
  </si>
  <si>
    <t>Does the design use, produce or dispose of substances known to be biological hazards?
Does the construction site potentially include biologically hazardous material? e.g. wastewater treatment solids.</t>
  </si>
  <si>
    <t>Has the design considered how the existing conditions of the site and how the existing assets would affect the safety of personnel and the new assets that are to be constructed or installed? Consider whether all the existing utilities assets been identified and located and whether they are they fit for purpose to support the new assets? Are demolition or decommissioning activities required? Are personnel adequately separated and protected from existing chemicals? Is emergency response planning affected by construction activities? Would the existing chemicals affect the segregation and storage of the new chemicals? Would they affect the Dangerous Goods (DG) licencing and other regulatory requirements?</t>
  </si>
  <si>
    <t>Does the design use, produce or dispose of substances known to cause cancer?</t>
  </si>
  <si>
    <t>How can the act of commissioning generate hazards?</t>
  </si>
  <si>
    <t>Is communication at the site a safety issue?
Does the design consider critical communication events such as emergencies (response time) and is there mobile phone coverage?</t>
  </si>
  <si>
    <t>Is there public access to the site or is there potential community interaction?  Does the design provide sufficient controls to prevent harm to the public?
Does construction vehicle movement pose a risk?</t>
  </si>
  <si>
    <t>Are there confined spaces created by the design?  Has the design minimised the need for confined space entry, looking for alternate methods of accessing and operating equipment?
Have they been indicated on the drawings and are there alternative methods that can be developed/used to eliminate and/or reduce the impacts of confined spaces?
Are the sizes of pits adequate for safe entry?
Are work areas and clearances adequate in base of pits to perform maintenance and repair/install equipment?
Are davit points included where needed?
Are there adequate hardstand areas around lids to ensure safe opening and operation of any equipment?
Is there sufficient drainage away from lids and pit walls?
Can equipment be operated without entering confined areas? (ie extended valve spindles)</t>
  </si>
  <si>
    <t>Does the proposed construction interface with other operating works?
Consider all interfaces that will require a Clearance to Work (CTW) permit.  Have these been indicated on the drawings and has the use of a CTW been noted as a mitigation in the Safety in Design Risk Register?
Consider: 
• Where coring through existing concrete slab or excavating and there may be concealed services
• Pipe cut-ins to existing services
• Overhead power lines
• Anything else where the operational contact deems it appropriate
The location of all such points on the site should be clearly shown on location plan drawings (refer to HK42-3-2 as an example for CTW for cut-ins.) 
For CTW near concealed services the designer shall review relevant services drawings while selecting interface locations to avoid possible clashes with the excavating, coring or drilling and services.  Details of CTW points on drawings should specify:
• that the contractor shall check the as-con drawing for all existing services including concealed services;
• that the contractor shall detect existing services on site prior to excavating, coring or drilling and mark them on site.</t>
  </si>
  <si>
    <t>Does the method of construction introduce hazards?  e.g. tilt-up or precast concrete work, post tension concrete work, tunnelling, demolition, etc What construction options are available?</t>
  </si>
  <si>
    <t>Does existing contamination or that introduced by the design or construction pose a risk? 
Consider whether contamination from construction, the process or waste streams could be reduced or eliminated
Design Managers should consult Spatial Information Management for existing known locations of contaminated sites.</t>
  </si>
  <si>
    <t>Is there a corrosion risk due to either the environment or process? 
The design should consider materials selection to reduce the risk.</t>
  </si>
  <si>
    <t xml:space="preserve">Could dust, fumes and/or vapours be produced during construction, commissioning or operations? 
Is exposure to volatile organic compounds and off-gassing through the use of composite wood products or paints a risk?
How does the design minimise their possibility and consequence? </t>
  </si>
  <si>
    <t>Does the design introduce the risk of electric shock?
• Underground power cables
• Proximity to exposed cables
• Work near overhead power lines
Consider risks introduced by electrical services (i.e. contact with power lines or voltage induction by steel pipelines running parallel to overhead services). Consider earthing requirements (including fencing and gates) Consider number and location of power points.</t>
  </si>
  <si>
    <t xml:space="preserve">Will the design alter the following:
·         Maximum demand of the site?
·         Protection settings of the primary incomer?
·         Protection types?
·         Primary and secondary switching devices?
·         Power transformer ratings?
·         Cables or Busbar sizes?
·         Types of loads added to the site, inductive or capacitive 
If any of the above aspects have been altered as a result of the new design then the switchboard will require a new arc flash model completed in accordance with DS29 to determine the new arc flash risk rating.  
</t>
  </si>
  <si>
    <t>New item on 18/7/2019</t>
  </si>
  <si>
    <t>Is emergency response a special risk for this project?
How does the design consider how to provide emergency response?  Aspects to consider include provision of first aid, communication, access for emergency services and evacuation.</t>
  </si>
  <si>
    <t>Does the design include the potential for stored energy?  Does the design address stored energy impacts and provide adequate and appropriate methods to eliminate or reduce those impacts?
Has the design identified all the energy sources requiring isolation and does the design consider the location and number of isolation points? (especially an issue for brownfield sites where As Constructed information on pipework may not be accurate). 
Are emergency isolation switches in easily accessible locations? (e.g. For electrical isolation of pumps, cranes or isolation points of chemical doing lines)
Is there mechanical/physical isolation to protect against exposure to high pressure?
Is lock out capability available at all isolation points?
Does the design require isolation of existing assets during construction and is that isolation possible? Does the integrity of that isolation need to be checked?</t>
  </si>
  <si>
    <t>Are there likely ergonomic risks with the design?
How do humans interact with the design?  Are workstations or operator controls designed to allow ease of use for the human body?
Is there adequate clearance around equipment including electrical cabinets to allow maintenance and operation?
Is there clearance to remove/install equipment without restricting access?
Is there access to any crane/lifting equipment and their controls?
Can all equipment be operated safely and at the correct height?</t>
  </si>
  <si>
    <t>Is there a risk of ground erosion or erosion of piping and plant due to industrial process?
Consider erosion due to stormwater run-off concentration of flow or wind and process discharge points</t>
  </si>
  <si>
    <r>
      <t xml:space="preserve">Excavation
</t>
    </r>
    <r>
      <rPr>
        <sz val="9"/>
        <color theme="1"/>
        <rFont val="Arial"/>
        <family val="2"/>
      </rPr>
      <t>Collapse/Engulfment</t>
    </r>
  </si>
  <si>
    <t>Is there a possibility that risks such as excavation collapse or flooding will be introduced?
Is the working corridor for the excavation sufficient? Is it been impacted by any external approval constraints?
Does the design require deep excavations to pipes for maintenance that may result in an unsafe work environment or that may impact adjacent assets? Can this be avoided?</t>
  </si>
  <si>
    <t>Does the design include any substances that could lead to explosion, including gases, liquids or dust?  
Will explosives be used during construction?
Will work be occurring in or adjacent to areas classified as Hazardous (flammable) Areas?
Have sources of ignition been eliminated and monitoring systems been included?</t>
  </si>
  <si>
    <t>Are there any external/third parties issues, including the need for access by local council, service providers or other agencies?</t>
  </si>
  <si>
    <t>Is extreme weather a possible factor for the design or construction?
Has the design included the provision of shelter or reduction of the effect of extreme weather on people?  Has the design considered loads capable of withstanding the effects of weather, such as high winds, rain, heat and cold? Consider impact on plant and equipment (i.e high temperature impacting on electrical equipment)</t>
  </si>
  <si>
    <t>Is working at heights an issue for construction or operations/maintenance?
Is there a possibility of objects being dropped from heights or into pits where people may be working?
Has the design considered height related impacts and provided adequate and appropriate methods to eliminate and/or reduce those impacts based on the Corporate Standard?
Have adequate fall prevention controls been provided? e.g. guard rails, kick plates, anchorage points for fall prevention systems, allowance for Kennedy Barriers, scaffolding, temporary work platforms, appropriate roof materials and surface characteristics (such as fragility, slip resistance and pitch).
Has protection been included, including barriers to stop objects from falling and covers to protect from objects that have fallen?
Are fall protection grates required in openings to pits?</t>
  </si>
  <si>
    <t>Does the design introduce potential human fatigue issues?</t>
  </si>
  <si>
    <t>Does the design include flammable or combustible materials?  Is there an offsite fire risk? (e.g. neighbouring bush)
Are fire detection systems and fire-fighting systems necessary? Have emergency routes and egress been identified? Are any other emergency facilities required? Is there access for fire tenders?
Is the new asset in an area which may be subject to a bushfire risk? If so:
- Is there a cleared 20 meter asset protection zone (non-flammable) between any critical operational structural elements and the standing fuel load;
- If unable to achieve a minimum 20m asset protection zone, has the structural fabrication of the asset been assessed for suitability?
Are there ember screens; no gutters or downpipes; a skillion, gabled or similar angled roof; all gaps between roller doors and other fenestrations upon the asset are covered.</t>
  </si>
  <si>
    <t>Are there any risks introduced associated with the location of fixed plant and equipment?</t>
  </si>
  <si>
    <t>Are there any risks introduced associated with flow? Have hazards associated with too much flow, not enough flow or blockages been considered?</t>
  </si>
  <si>
    <t>Does the design include formwork during construction?  Have hazards such as heights, slips and trips, engulfment and confined spaces been considered?  Has the potential for form collapse during concrete pours been managed?</t>
  </si>
  <si>
    <t>Are ground conditions a risk factor? Does the design take into account the general terrain and type of ground?  How the asset should alter the ground conditions, are there any introduced risks?</t>
  </si>
  <si>
    <t>Does groundwater produce the possibility of unstable ground, corrosion of underground assets or structural instability?</t>
  </si>
  <si>
    <t>Are there risks introduced relating to guarding / fencing / barriers and/or security?
Is plant and equipment guarded appropriately? E.g. preventing contact with energies, interlock, tamper proof, fails to safe etc.  Does the design provide sufficient security measures to protect the asset? Has the asset been subject to vandalism or break-in in the past?
Has appropriate security signage been identified and specified? e.g. fencing, alarms, electronic surveillance, etc.</t>
  </si>
  <si>
    <t>Could asbestos be present, including as material in existing buildings or piping on or adjacent to the site?  Is asbestos contained or exposed with the possibility of dust formation?
Is asbestos contained or exposed with the possibility of dust formation? 
Will there be Coal Tar or Bituminous Coated Pipes and can the design be adjusted to avoid working on or around this material? Refer to the guideline “Working on Asbestos Coated Pipes” (AquaDOC # 14765700) for more information.  If work on the pipeline cannot be avoided ensure the hazard is identified and communicated to the construction contractor.
Consider that even when a site has been assessed or inspected by a competent person and no ACM has been identified, further site work may uncover potential ACM in inaccessible areas not previously inspected.  For example by excavation, by 
Have the steps taken to identify and locate asbestos containing material been documented?
Has the extent and location of asbestos containing material (ACM) on site been established? (through consultation of the asbestos register and desktop analysis of any as constructed drawings)
Note, the Asbestos Register details the location of previously identified ACM, it should not be relied upon to confirm no ACM is present?
Consider the need for an inspection by competent person to be undertaken, if determined necessary. Refer to the following guideline (AquaDOC #14091571) for more information on the type of inspection that may be required.
Has the management of identified ACM been addressed?
Has the management of previously unidentified ACM that may be uncovered during construction been addressed?</t>
  </si>
  <si>
    <t>Does the design use, produce or dispose of chemicals?  
Does the project involve works in close proximity to existing chemicals? Refer: List of Chemicals
Are dangerous goods or hazardous chemicals required? Are there alternatives available that may be less harmful to both people and the environment?
Has the design adequately considered separation of chemicals and pipework, from personnel and segregation from other chemicals? Has the design incorporated chemical barrier protection, storage segregation, separation and bunding? Has the design addressed protection of chemicals from impact, fire and ignition sources? Has spill containment been addressed? 
Has safety shower access been adequately provided?
Location and access to showers, are guard rails required to access showers?
Is there adequate delivery facilities and truck turning circles?
Adequate facilities to transfer chemicals?
Is there PPE storage and SCBA location if required? (Accessible cabinets and good storage location on site)
Is there adequate signage in the design?
Is there a disposal facility?
Is there measurement/monitoring facility?
Are licensing and ERP requirements covered?
Is there ventilation?
Is a wind sock required?
Has DS79 been complied with? (including Appendix 1 - DG requirements, Hazardous Area Classification and Pressure Vessel registration)</t>
  </si>
  <si>
    <t>Does the design include (or potentially include) the creation  hazardous areas (flammable atmospheres)?
Is there the potential for explosion due to the presence of dust or explosive gases (e.g. methane, hydrogen, ammonia, methanol etc.) either under normal operation or during a fault condition? 
Consider relevance in particular on Wastewater and Electrochlorination projects</t>
  </si>
  <si>
    <t>Does the project involve exposure to hazardous substances (e.g. bio-waste) and materials, including insulation and decorative materials?
Has such exposure been eliminated or mitigated?</t>
  </si>
  <si>
    <t>Are hot works during construction and operations a potential source of risk?
Have they been taken into account in the design?</t>
  </si>
  <si>
    <t>007, 019</t>
  </si>
  <si>
    <t>Does the design consider the necessity of inspections and allow for access, lighting, guarding, etc?</t>
  </si>
  <si>
    <t>007, 064</t>
  </si>
  <si>
    <t>Is instability due to structures or geotechnical conditions a risk?  
Is the new process (e.g. treatment) introducing an instability risk?
Have fail-safe measures been addressed?</t>
  </si>
  <si>
    <t>011, 012, 014, 015</t>
  </si>
  <si>
    <t>Is the interaction between the different trades during construction and operation a risk?
Has it been considered in the design?</t>
  </si>
  <si>
    <t>014, 015, 022</t>
  </si>
  <si>
    <t>Are laydown areas a source of risk?
Does the laydown area provide sufficient space to allow safe access to equipment and are laydown areas located in positions that provide short and unobstructed travel paths?</t>
  </si>
  <si>
    <t>044, 060</t>
  </si>
  <si>
    <t>Are they required?
Are they located correctly?
Can they function without fowling on other equipment or structure?
Are they rated correctly for the purpose?
If used for equipment or personnel, are access points correct?
Is a hardstand area required as a receival point for loading/unloading?
Is the cabling and controls protected from the elements?</t>
  </si>
  <si>
    <t>046, 039</t>
  </si>
  <si>
    <t>Are heavy lifts/cranage involved?
Has the design required delivery of unusually large, awkward or heavy items of equipment (including unusually long pipelines lengths, switchgear, prebuilt machinery or package plants, etc)
Can heavy lifts be removed or minimised?  Is there sufficient room to allow access for cranes and for the cranes to operate?</t>
  </si>
  <si>
    <t>050, 067</t>
  </si>
  <si>
    <t>Is lighting a source of risk?
Has sufficient lighting been provided to allow the design to perform as required and to allow personnel to operate the design as required?
Has easy maintenance access to lighting been addressed?
Adequate internal and external lighting?
Has control of lighting been considered (manual or auto)
Has emergency lighting requirements on UPS been included?
Is there appropriate access to lighting for maintenance?</t>
  </si>
  <si>
    <t>061, 066</t>
  </si>
  <si>
    <t xml:space="preserve">Are live services a source of risk? Have services such as electricity, gas, compressed air, fuel, water, sewer and telecommunications been identified and isolation or relocation of these services been included in the design?  Are they operable/fit for purpose? </t>
  </si>
  <si>
    <r>
      <t xml:space="preserve">Is the location of the site itself in relation to the environment and other assets surrounding it a risk?  </t>
    </r>
    <r>
      <rPr>
        <sz val="9"/>
        <color theme="1"/>
        <rFont val="Arial"/>
        <family val="2"/>
      </rPr>
      <t>Have the locations of the assets within the design been considered with respect to each other and any existing assets already in place?  Are different sections of a design compatible to be located beside one another?</t>
    </r>
  </si>
  <si>
    <t>Is maintainability a risk in this case?  Has the design provided for maintenance of the asset with clear working space provided, lifting device/points provided, prevention of falls features and the risk hazard such as electricity, heat, pressure and vibration eliminated or reduced as far as is practicable and that appropriate signage (warning, caution, danger) have been specified in the design?
Are there adequate scouring points for disposal of water during maintenance?
Doe the pipework configuration allow for easy removal of valves?
Are all underground assets identified so they can be recorded in MyWorld?</t>
  </si>
  <si>
    <t>Is manual handling required by the design?  Has the design considered mechanical devices for lowering and lifting equipment and is the equipment positioned so it can be retrieved/replaced using mechanical devices and does the equipment have designated designed lifting points?  Has accessibility for manual handling been adequately addressed? e.g. Access and egress paths and doorways to facilitate movement or other mechanical aids.
Have all manual bulk handling tasks been considered for mechanisation? (e.g. Hopper or vacuum fed dosing systems)
Are there any heavy UPS batteries in or outside of cabinets? Is there sufficient open space to allow lifting aids and trolleys to access the batteries so they can be easily removed and installed by maintenance staff?</t>
  </si>
  <si>
    <t>Are there any special materials of construction issues?  Does the design consider the selection of materials relative to the location of the asset (e.g. can it handle bushfires) construction technique required, maintenance requirements (uniformity vs mixing) etc?  Does the design consider opportunities to source material through reuse or recycled options?</t>
  </si>
  <si>
    <t>Are there any new materials or chemicals being used?
Chemicals added to drinking water or materials in contact with drinking water must be approved by Department of Health.  Obtain advice from IDB Water Treatment Principal Engineer.</t>
  </si>
  <si>
    <t>Is the movement of mobile plant (includes vehicles) required and therefore a source of risk? 
Has it been addressed in the design?</t>
  </si>
  <si>
    <t>Is the need to have clear paths for machinery (e.g. elevated work platforms, forklifts, etc) movement a source of risk? Has the design eliminate impacts where possible, or mitigated them where not?  This includes impacts with humans, machinery, structures or vehicles.
Are floor slabs designed to take crane loads?</t>
  </si>
  <si>
    <t>Does the design require noisy processes to be used during construction that may affect personnel or neighbours? Are there ways to eliminate and/or reduce impacts through alternative design measures or by using construction methodologies?  Have plant and equipment that create noise been appropriately designed to reduce noise?  e.g.  ceramic bearings, dampers, isolated, insulated, balanced to reduce vibration, located in rooms with noise attenuation etc.</t>
  </si>
  <si>
    <t>Does the design introduce new working procedures or practices?
Is space required for operations related equipment and furniture?
(e.g. PPE cabinets, computer desks, refrigerators, chairs and tables, cupboards, etc)</t>
  </si>
  <si>
    <t>Is there a risk with how the new project interfaces with existing assets?</t>
  </si>
  <si>
    <t xml:space="preserve">Does the design potentially interact with existing services?  e.g. striking underground and overhead services (including electricity, gas, communications, water, wastewater etc), access for construction, maintenance and operational vehicles and plant and excavation and can the design be modified to eliminate and/or reduce the impact associated with the existing services? </t>
  </si>
  <si>
    <t>Is piling a likely requirement for construction?  Have the hazards associated with piling been considered for the piling operation and on the surroundings?  Hazards include the stability of piling rig including geotech investigation, dropped weights, heights, excavations, noise and vibration.</t>
  </si>
  <si>
    <t>Is: pollution, contamination, spills, releases, emissions a risk?
Does the design consider these issues to reduce or eliminate the impacts?</t>
  </si>
  <si>
    <t xml:space="preserve">Has the design identified processes or the use of plant and/or equipment that have the potential for high or low/negative pressure?
Has the impact of those pressures during construction, maintenance and operation of the asset and the controls to prevent uncontrolled release of those pressures whilst carrying out maintenance and/or emergency operations been addressed?
Does the design include the use of pressure?  Have sufficient confinement, materials of construction, testing, pressure relief systems and isolation been considered in the design? Are they operable/fit for purpose? </t>
  </si>
  <si>
    <t>Does the design include a PLC?  Does the design include measures to ensure safe functioning of the asset in the case of PLC failure?  Have all failsafe conditions been identified and managed?</t>
  </si>
  <si>
    <t>Is public interference a significant risk?  Has security of the assets included in the design been incorporated?  Has the level of security required based on public perception been considered? 
Do all open pipes (drains, scours and overflows) have mesh security covers?
Are all pits covered or railed?
Appropriate locked facilities and entry points within the facility eg ladder and stairway security?
Appropriate warning Signage?</t>
  </si>
  <si>
    <t>Does the design or construction include radioactive material or the generation of x-rays?  Does any work occur in proximity to radio or mobile towers, or other sources of non-ionising radiation? Has the design considered containment, screening/shielding, elimination of the requirement, signage, sufficient space requirements around the radiation source and emergency procedures?</t>
  </si>
  <si>
    <t>Will construction work occur in close proximity to railways?</t>
  </si>
  <si>
    <t>Are restricted areas identified marked and protected? 
• signage, 
• handrails, 
• bollards, 
• floor markings, 
• appropriate locks (especially electrical cabinets),
• Arc Flash boundaries</t>
  </si>
  <si>
    <t xml:space="preserve">Is the existing asset capable of performing the required function adequately? Consideration should be given to testing the condition of the asset early in the project to avoid redesign and budget blowout if asset is found to be unsuitable much later in the project. </t>
  </si>
  <si>
    <t>Is having a sufficient engineering over design factor a requirement in order to manage risk?</t>
  </si>
  <si>
    <t>Is sanitation/hygiene/waste a risk for the project?  What types of waste should be produced?  How should it be collected and disposed of?  How can the impacts be reduced?</t>
  </si>
  <si>
    <t xml:space="preserve">Are there services (other than “live services” or overhead/underground – e.g. unused or un-energised) that pose a risk? Does the design consider the impacts on existing services? </t>
  </si>
  <si>
    <t>Check that all requirements have been identified ie elevation changes around buildings, cabinets, valves, equipment modules.  Anything greater than 300mm may require a working platform and/or steps for safe access.  Has possible paths of movement on the site been considered to determine needs?
Is there suitable protection around cable and pipe locations where access over/under them is required?
Are all ladders, walkways and platforms are located in the appropriate location and configuration is correct?
Do ladder stiles extend past openings? 
Are top rungs level with platforms?
Are ladder slopes, landings and cages appropriate?
Are toe boards installed?
Is clearance adequate? ie entry, exit and from any other structure or equipment
Are handrails and openings correct, including protection of openings with chains or self-closing gates?
Does the design include changes of grade or potential wet areas? Does the design provide for surfaces that are even and non-slip where necessary and clear walkways?
• Avoid elevation changes on site including edges of concrete pads
• No sloping surfaces in maintenance and access areas</t>
  </si>
  <si>
    <t>Does the method of start-up or shutdown of a process introduce any hazards?  Hazards may include isolations, ignition sources, pressure, gravity, speed and temperature.</t>
  </si>
  <si>
    <t>Is there a need for storage?  How are storage areas incorporated into the design?</t>
  </si>
  <si>
    <r>
      <t>Does the design incorporate ease of construction and access during operations and maintenance</t>
    </r>
    <r>
      <rPr>
        <sz val="9"/>
        <color theme="1"/>
        <rFont val="Arial"/>
        <family val="2"/>
      </rPr>
      <t>?  Does the design incorporate the erection of steelwork or concrete frameworks during construction?
Does the design incorporate the erection of temporary structures?
Have load bearing requirements and stability/integrity of structures been adequately considered?</t>
    </r>
  </si>
  <si>
    <t>Is temperature an issue for the design or construction activities?  Does the design include protection from high and low temperatures, including protection for people and the equipment?  Is the temperature necessary in the design?  Does ventilation need to be considered?
Is the amount of ventilation is adequate for temperature control?
Do ventilation hatches on roofs have internal mesh to eliminate falling hazard?
Does any mechanical ventilation meets requirements and includes signage?</t>
  </si>
  <si>
    <t>Does the design/specification detail temporary works requirements e.g. weights of component, temporary lifting points, permanent formwork vs conventional formwork etc.</t>
  </si>
  <si>
    <t xml:space="preserve">Is UXO a risk?  Has UXO risk been checked? The Department of Fire and Emergency services, and /or the Corporations Spatial information system should be checked for existing known locations of potential unexploded ordinances. </t>
  </si>
  <si>
    <t>Is movement of people and vehicles (including those moving materials) a significant source of risk?
Will the project impact on existing roads and/or traffic?
Can impacts be eliminated and/or reduced?
e.g., service point in road, access of roads, and access for construction, maintenance and operational vehicles, safe entry and exit from site
Is there safe access and egress provided for people and vehicles? (including separation if necessary)
Have traffic routes and control measures been identified if necessary?
Have appropriately sized unloading bays and ramps been provided if necessary?</t>
  </si>
  <si>
    <t>Does the design include significant levels of vibration?  Have the effects of vibration on the human body and the surrounding assets been considered in the design?</t>
  </si>
  <si>
    <t>Is lack of visibility an issue for the design?</t>
  </si>
  <si>
    <t>Does the design include the potential to generate significant levels of waste?  Has the design considered the reuse of materials and the potential disposal issues of existing material?  Have opportunities to reduce waste been incorporated into the design?</t>
  </si>
  <si>
    <t>Does the design consider working in or above water during construction and/or O&amp;M?  e.g. Over water or underwater work, including diving and work in caissons with compressed air supply. Have hazards involved with storm water been considered?</t>
  </si>
  <si>
    <t>Does the site involve special work conditions or extreme temperatures?  Does the design address the vulnerability to extreme temperatures and provide adequate and appropriate methods to eliminate or reduce those impacts?</t>
  </si>
  <si>
    <t>Scheduled review no changes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</si>
</sst>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0"/>
  </numFmts>
  <fonts count="8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0"/>
      <color theme="1"/>
      <name val="Arial"/>
      <family val="2"/>
    </font>
    <font>
      <u/>
      <sz val="11"/>
      <color theme="10"/>
      <name val="Calibri"/>
      <family val="2"/>
      <scheme val="minor"/>
    </font>
    <font>
      <b/>
      <u/>
      <sz val="18"/>
      <color theme="1"/>
      <name val="Calibri"/>
      <family val="2"/>
      <scheme val="minor"/>
    </font>
    <font>
      <b/>
      <u/>
      <sz val="20"/>
      <color theme="1"/>
      <name val="Calibri"/>
      <family val="2"/>
      <scheme val="minor"/>
    </font>
    <font>
      <b/>
      <sz val="12"/>
      <color theme="1"/>
      <name val="Arial"/>
      <family val="2"/>
    </font>
    <font>
      <sz val="11"/>
      <color theme="1"/>
      <name val="Arial"/>
      <family val="2"/>
    </font>
    <font>
      <sz val="12"/>
      <color theme="1"/>
      <name val="Calibri"/>
      <family val="2"/>
      <scheme val="minor"/>
    </font>
    <font>
      <sz val="12"/>
      <color theme="1"/>
      <name val="Arial"/>
      <family val="2"/>
    </font>
    <font>
      <b/>
      <sz val="14"/>
      <color theme="1"/>
      <name val="Arial"/>
      <family val="2"/>
    </font>
    <font>
      <b/>
      <sz val="11"/>
      <color theme="1"/>
      <name val="Arial"/>
      <family val="2"/>
    </font>
    <font>
      <sz val="11"/>
      <color rgb="FF0000FF"/>
      <name val="Arial"/>
      <family val="2"/>
    </font>
    <font>
      <b/>
      <sz val="14"/>
      <color theme="1"/>
      <name val="Calibri"/>
      <family val="2"/>
      <scheme val="minor"/>
    </font>
    <font>
      <sz val="8"/>
      <color rgb="FF000000"/>
      <name val="Arial"/>
      <family val="2"/>
    </font>
    <font>
      <sz val="10"/>
      <name val="Arial"/>
      <family val="2"/>
    </font>
    <font>
      <b/>
      <sz val="9"/>
      <color theme="1"/>
      <name val="Arial"/>
      <family val="2"/>
    </font>
    <font>
      <sz val="9"/>
      <color theme="1"/>
      <name val="Arial"/>
      <family val="2"/>
    </font>
    <font>
      <strike/>
      <sz val="10"/>
      <color rgb="FFFF0000"/>
      <name val="Arial"/>
      <family val="2"/>
    </font>
    <font>
      <sz val="10"/>
      <color rgb="FFFF0000"/>
      <name val="Arial"/>
      <family val="2"/>
    </font>
    <font>
      <b/>
      <sz val="12"/>
      <name val="Calibri"/>
      <family val="2"/>
      <scheme val="minor"/>
    </font>
    <font>
      <b/>
      <sz val="8"/>
      <name val="Arial"/>
      <family val="2"/>
    </font>
    <font>
      <sz val="9"/>
      <name val="Calibri"/>
      <family val="2"/>
      <scheme val="minor"/>
    </font>
    <font>
      <sz val="9"/>
      <name val="Arial"/>
      <family val="2"/>
    </font>
    <font>
      <sz val="9"/>
      <color theme="0"/>
      <name val="Calibri"/>
      <family val="2"/>
      <scheme val="minor"/>
    </font>
    <font>
      <b/>
      <sz val="8"/>
      <color rgb="FFFFFFFF"/>
      <name val="Arial"/>
      <family val="2"/>
    </font>
    <font>
      <sz val="8"/>
      <color theme="1"/>
      <name val="Arial"/>
      <family val="2"/>
    </font>
    <font>
      <b/>
      <sz val="9"/>
      <color indexed="81"/>
      <name val="Tahoma"/>
      <family val="2"/>
    </font>
    <font>
      <sz val="9"/>
      <color indexed="81"/>
      <name val="Tahoma"/>
      <family val="2"/>
    </font>
    <font>
      <sz val="9"/>
      <color theme="1"/>
      <name val="Calibri"/>
      <family val="2"/>
      <scheme val="minor"/>
    </font>
    <font>
      <b/>
      <sz val="9"/>
      <color theme="0"/>
      <name val="Arial"/>
      <family val="2"/>
    </font>
    <font>
      <sz val="9"/>
      <color rgb="FF000000"/>
      <name val="Arial"/>
      <family val="2"/>
    </font>
    <font>
      <sz val="11"/>
      <color theme="0" tint="-0.14999847407452621"/>
      <name val="Calibri"/>
      <family val="2"/>
      <scheme val="minor"/>
    </font>
    <font>
      <b/>
      <sz val="16"/>
      <color theme="1"/>
      <name val="Arial"/>
      <family val="2"/>
    </font>
    <font>
      <u/>
      <sz val="9"/>
      <color indexed="81"/>
      <name val="Tahoma"/>
      <family val="2"/>
    </font>
    <font>
      <sz val="11"/>
      <color theme="0" tint="-0.249977111117893"/>
      <name val="Calibri"/>
      <family val="2"/>
      <scheme val="minor"/>
    </font>
    <font>
      <sz val="10"/>
      <color theme="0"/>
      <name val="Arial"/>
      <family val="2"/>
    </font>
    <font>
      <b/>
      <sz val="8"/>
      <color theme="0" tint="-0.34998626667073579"/>
      <name val="Arial"/>
      <family val="2"/>
    </font>
    <font>
      <sz val="10"/>
      <color theme="0" tint="-0.34998626667073579"/>
      <name val="Arial"/>
      <family val="2"/>
    </font>
    <font>
      <b/>
      <sz val="10"/>
      <color theme="0" tint="-0.34998626667073579"/>
      <name val="Arial"/>
      <family val="2"/>
    </font>
    <font>
      <sz val="11"/>
      <color theme="0" tint="-0.34998626667073579"/>
      <name val="Calibri"/>
      <family val="2"/>
      <scheme val="minor"/>
    </font>
    <font>
      <sz val="10"/>
      <color theme="1"/>
      <name val="Calibri"/>
      <family val="2"/>
      <scheme val="minor"/>
    </font>
    <font>
      <sz val="8"/>
      <color theme="0" tint="-0.499984740745262"/>
      <name val="Arial"/>
      <family val="2"/>
    </font>
    <font>
      <sz val="8"/>
      <color theme="0" tint="-0.499984740745262"/>
      <name val="Calibri"/>
      <family val="2"/>
      <scheme val="minor"/>
    </font>
    <font>
      <u/>
      <sz val="9"/>
      <color theme="3" tint="0.39997558519241921"/>
      <name val="Calibri"/>
      <family val="2"/>
      <scheme val="minor"/>
    </font>
    <font>
      <i/>
      <sz val="16"/>
      <color theme="1"/>
      <name val="Calibri"/>
      <family val="2"/>
      <scheme val="minor"/>
    </font>
    <font>
      <b/>
      <u/>
      <sz val="16"/>
      <color theme="1"/>
      <name val="Arial"/>
      <family val="2"/>
    </font>
    <font>
      <b/>
      <sz val="14"/>
      <color rgb="FFFF0000"/>
      <name val="Arial"/>
      <family val="2"/>
    </font>
    <font>
      <i/>
      <sz val="10"/>
      <color theme="1"/>
      <name val="Calibri"/>
      <family val="2"/>
      <scheme val="minor"/>
    </font>
    <font>
      <sz val="12"/>
      <color theme="0"/>
      <name val="Calibri"/>
      <family val="2"/>
      <scheme val="minor"/>
    </font>
    <font>
      <sz val="11"/>
      <color theme="0"/>
      <name val="Arial"/>
      <family val="2"/>
    </font>
    <font>
      <sz val="8"/>
      <color theme="0"/>
      <name val="Calibri"/>
      <family val="2"/>
      <scheme val="minor"/>
    </font>
    <font>
      <sz val="8"/>
      <name val="Calibri"/>
      <family val="2"/>
      <scheme val="minor"/>
    </font>
    <font>
      <sz val="8"/>
      <name val="Arial"/>
      <family val="2"/>
    </font>
    <font>
      <b/>
      <u/>
      <sz val="9"/>
      <color indexed="81"/>
      <name val="Tahoma"/>
      <family val="2"/>
    </font>
    <font>
      <sz val="3"/>
      <color theme="1"/>
      <name val="Calibri"/>
      <family val="2"/>
      <scheme val="minor"/>
    </font>
    <font>
      <b/>
      <sz val="18"/>
      <color theme="0"/>
      <name val="Calibri"/>
      <family val="2"/>
      <scheme val="minor"/>
    </font>
    <font>
      <sz val="3"/>
      <color rgb="FFFF0000"/>
      <name val="Arial"/>
      <family val="2"/>
    </font>
    <font>
      <sz val="10"/>
      <color theme="5" tint="-0.249977111117893"/>
      <name val="Arial"/>
      <family val="2"/>
    </font>
    <font>
      <b/>
      <sz val="10"/>
      <color theme="1"/>
      <name val="Arial"/>
      <family val="2"/>
    </font>
    <font>
      <b/>
      <sz val="9"/>
      <color rgb="FF000000"/>
      <name val="Arial"/>
      <family val="2"/>
    </font>
    <font>
      <i/>
      <sz val="10"/>
      <color rgb="FFFF0000"/>
      <name val="Arial"/>
      <family val="2"/>
    </font>
    <font>
      <b/>
      <sz val="12"/>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sz val="14"/>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indexed="4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3366FF"/>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bgColor indexed="64"/>
      </patternFill>
    </fill>
    <fill>
      <patternFill patternType="solid">
        <fgColor theme="0" tint="-0.499984740745262"/>
        <bgColor indexed="64"/>
      </patternFill>
    </fill>
    <fill>
      <patternFill patternType="solid">
        <fgColor rgb="FFCCFFFF"/>
        <bgColor indexed="64"/>
      </patternFill>
    </fill>
    <fill>
      <patternFill patternType="solid">
        <fgColor rgb="FFF2F2F2"/>
        <bgColor indexed="64"/>
      </patternFill>
    </fill>
    <fill>
      <patternFill patternType="solid">
        <fgColor theme="5" tint="0.79998168889431442"/>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ck">
        <color rgb="FF000000"/>
      </right>
      <top style="thick">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indexed="64"/>
      </top>
      <bottom style="thin">
        <color indexed="64"/>
      </bottom>
      <diagonal/>
    </border>
    <border>
      <left style="thin">
        <color theme="0" tint="-0.499984740745262"/>
      </left>
      <right style="thin">
        <color theme="0" tint="-0.499984740745262"/>
      </right>
      <top/>
      <bottom/>
      <diagonal/>
    </border>
    <border>
      <left style="thin">
        <color indexed="64"/>
      </left>
      <right style="thin">
        <color indexed="64"/>
      </right>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3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cellStyleXfs>
  <cellXfs count="242">
    <xf numFmtId="0" fontId="0" fillId="0" borderId="0" xfId="0"/>
    <xf numFmtId="0" fontId="18" fillId="0" borderId="0" xfId="0" applyFont="1" applyAlignment="1">
      <alignment vertical="center"/>
    </xf>
    <xf numFmtId="0" fontId="0" fillId="0" borderId="0" xfId="0" applyFill="1"/>
    <xf numFmtId="0" fontId="18" fillId="34" borderId="0" xfId="0" applyFont="1" applyFill="1" applyAlignment="1">
      <alignment horizontal="left"/>
    </xf>
    <xf numFmtId="0" fontId="21" fillId="0" borderId="0" xfId="0" applyFont="1" applyAlignment="1">
      <alignment vertical="center"/>
    </xf>
    <xf numFmtId="0" fontId="25" fillId="0" borderId="0" xfId="0" applyFont="1"/>
    <xf numFmtId="0" fontId="0" fillId="0" borderId="0" xfId="0" applyAlignment="1">
      <alignment horizontal="center"/>
    </xf>
    <xf numFmtId="0" fontId="18" fillId="0" borderId="0" xfId="0" applyFont="1" applyFill="1" applyAlignment="1">
      <alignment horizontal="left"/>
    </xf>
    <xf numFmtId="0" fontId="25" fillId="0" borderId="0" xfId="0" applyFont="1" applyFill="1"/>
    <xf numFmtId="0" fontId="14" fillId="34" borderId="0" xfId="0" applyFont="1" applyFill="1"/>
    <xf numFmtId="0" fontId="0" fillId="37" borderId="0" xfId="0" applyFill="1" applyAlignment="1">
      <alignment horizontal="center"/>
    </xf>
    <xf numFmtId="0" fontId="0" fillId="37" borderId="0" xfId="0" applyFill="1"/>
    <xf numFmtId="0" fontId="30" fillId="37" borderId="0" xfId="0" applyFont="1" applyFill="1"/>
    <xf numFmtId="0" fontId="25" fillId="37" borderId="0" xfId="0" applyFont="1" applyFill="1"/>
    <xf numFmtId="0" fontId="25" fillId="0" borderId="0" xfId="0" applyFont="1" applyFill="1" applyAlignment="1">
      <alignment horizontal="center"/>
    </xf>
    <xf numFmtId="0" fontId="21" fillId="0" borderId="0" xfId="0" applyFont="1" applyFill="1"/>
    <xf numFmtId="0" fontId="0" fillId="0" borderId="0" xfId="0" applyAlignment="1">
      <alignment wrapText="1"/>
    </xf>
    <xf numFmtId="0" fontId="32" fillId="0" borderId="0" xfId="43"/>
    <xf numFmtId="0" fontId="33" fillId="40" borderId="10" xfId="43" applyFont="1" applyFill="1" applyBorder="1" applyAlignment="1">
      <alignment vertical="center" wrapText="1"/>
    </xf>
    <xf numFmtId="0" fontId="34" fillId="41" borderId="10" xfId="43" applyFont="1" applyFill="1" applyBorder="1" applyAlignment="1">
      <alignment vertical="center" wrapText="1"/>
    </xf>
    <xf numFmtId="0" fontId="35" fillId="0" borderId="0" xfId="43" applyFont="1"/>
    <xf numFmtId="0" fontId="19" fillId="0" borderId="0" xfId="43" applyFont="1"/>
    <xf numFmtId="0" fontId="36" fillId="0" borderId="0" xfId="43" applyFont="1"/>
    <xf numFmtId="0" fontId="33" fillId="0" borderId="0" xfId="43" applyFont="1"/>
    <xf numFmtId="0" fontId="34" fillId="0" borderId="0" xfId="43" applyFont="1"/>
    <xf numFmtId="0" fontId="41" fillId="35" borderId="10" xfId="43" applyFont="1" applyFill="1" applyBorder="1" applyAlignment="1" applyProtection="1">
      <alignment horizontal="center" vertical="center" wrapText="1"/>
    </xf>
    <xf numFmtId="0" fontId="41" fillId="35" borderId="15" xfId="43" applyFont="1" applyFill="1" applyBorder="1" applyAlignment="1" applyProtection="1">
      <alignment horizontal="center" vertical="center" wrapText="1"/>
    </xf>
    <xf numFmtId="0" fontId="39" fillId="34" borderId="10" xfId="43" applyFont="1" applyFill="1" applyBorder="1" applyAlignment="1" applyProtection="1">
      <alignment horizontal="center" vertical="center" wrapText="1"/>
    </xf>
    <xf numFmtId="0" fontId="39" fillId="34" borderId="15" xfId="43" applyFont="1" applyFill="1" applyBorder="1" applyAlignment="1" applyProtection="1">
      <alignment horizontal="center" vertical="center" wrapText="1"/>
    </xf>
    <xf numFmtId="0" fontId="39" fillId="42" borderId="10" xfId="43" applyFont="1" applyFill="1" applyBorder="1" applyAlignment="1" applyProtection="1">
      <alignment horizontal="center" vertical="center" wrapText="1"/>
    </xf>
    <xf numFmtId="0" fontId="39" fillId="42" borderId="11" xfId="43" applyFont="1" applyFill="1" applyBorder="1" applyAlignment="1" applyProtection="1">
      <alignment horizontal="center" vertical="center" wrapText="1"/>
    </xf>
    <xf numFmtId="0" fontId="39" fillId="42" borderId="16" xfId="43" applyFont="1" applyFill="1" applyBorder="1" applyAlignment="1" applyProtection="1">
      <alignment horizontal="center" vertical="center" wrapText="1"/>
    </xf>
    <xf numFmtId="0" fontId="39" fillId="36" borderId="10" xfId="43" applyFont="1" applyFill="1" applyBorder="1" applyAlignment="1" applyProtection="1">
      <alignment horizontal="center" vertical="center" wrapText="1"/>
    </xf>
    <xf numFmtId="0" fontId="39" fillId="36" borderId="11" xfId="43" applyFont="1" applyFill="1" applyBorder="1" applyAlignment="1" applyProtection="1">
      <alignment horizontal="center" vertical="center" wrapText="1"/>
    </xf>
    <xf numFmtId="0" fontId="42" fillId="43" borderId="10" xfId="0" applyFont="1" applyFill="1" applyBorder="1" applyAlignment="1">
      <alignment horizontal="center" vertical="center" wrapText="1"/>
    </xf>
    <xf numFmtId="0" fontId="31" fillId="0" borderId="10" xfId="0" applyFont="1" applyBorder="1" applyAlignment="1">
      <alignment horizontal="justify" vertical="center" wrapText="1"/>
    </xf>
    <xf numFmtId="0" fontId="43" fillId="0" borderId="10" xfId="0" applyFont="1" applyBorder="1" applyAlignment="1">
      <alignment horizontal="justify" vertical="center" wrapText="1"/>
    </xf>
    <xf numFmtId="0" fontId="42" fillId="43" borderId="10" xfId="0" applyFont="1" applyFill="1" applyBorder="1" applyAlignment="1">
      <alignment horizontal="center" vertical="center" textRotation="90" wrapText="1"/>
    </xf>
    <xf numFmtId="0" fontId="18" fillId="0" borderId="0" xfId="0" applyFont="1" applyAlignment="1"/>
    <xf numFmtId="0" fontId="46" fillId="0" borderId="0" xfId="0" applyFont="1"/>
    <xf numFmtId="0" fontId="47" fillId="39" borderId="10" xfId="0" applyFont="1" applyFill="1" applyBorder="1" applyAlignment="1">
      <alignment vertical="center" wrapText="1"/>
    </xf>
    <xf numFmtId="0" fontId="47" fillId="37" borderId="0" xfId="0" applyFont="1" applyFill="1" applyAlignment="1">
      <alignment vertical="center" wrapText="1"/>
    </xf>
    <xf numFmtId="0" fontId="46" fillId="0" borderId="0" xfId="0" applyFont="1" applyAlignment="1">
      <alignment wrapText="1"/>
    </xf>
    <xf numFmtId="0" fontId="47" fillId="44" borderId="10" xfId="0" applyFont="1" applyFill="1" applyBorder="1" applyAlignment="1">
      <alignment vertical="center" wrapText="1"/>
    </xf>
    <xf numFmtId="0" fontId="48" fillId="37" borderId="17" xfId="0" applyFont="1" applyFill="1" applyBorder="1" applyAlignment="1">
      <alignment horizontal="left" vertical="center" wrapText="1"/>
    </xf>
    <xf numFmtId="0" fontId="46" fillId="0" borderId="0" xfId="0" applyFont="1" applyAlignment="1">
      <alignment horizontal="left" vertical="center"/>
    </xf>
    <xf numFmtId="0" fontId="49" fillId="0" borderId="0" xfId="0" applyFont="1"/>
    <xf numFmtId="0" fontId="46" fillId="0" borderId="0" xfId="0" applyFont="1" applyAlignment="1">
      <alignment horizontal="center"/>
    </xf>
    <xf numFmtId="0" fontId="47" fillId="39" borderId="10" xfId="0" applyFont="1" applyFill="1" applyBorder="1" applyAlignment="1">
      <alignment horizontal="center" vertical="center" wrapText="1"/>
    </xf>
    <xf numFmtId="0" fontId="27" fillId="0" borderId="0" xfId="43" applyFont="1"/>
    <xf numFmtId="0" fontId="18" fillId="34" borderId="0" xfId="0" applyFont="1" applyFill="1" applyAlignment="1" applyProtection="1">
      <alignment horizontal="left"/>
      <protection locked="0"/>
    </xf>
    <xf numFmtId="0" fontId="25" fillId="0" borderId="0" xfId="0" applyFont="1" applyProtection="1">
      <protection locked="0"/>
    </xf>
    <xf numFmtId="0" fontId="25" fillId="37" borderId="0" xfId="0" applyFont="1" applyFill="1" applyProtection="1">
      <protection locked="0"/>
    </xf>
    <xf numFmtId="0" fontId="23" fillId="37" borderId="0" xfId="0" applyFont="1" applyFill="1" applyAlignment="1" applyProtection="1">
      <alignment vertical="center"/>
      <protection locked="0"/>
    </xf>
    <xf numFmtId="0" fontId="26" fillId="37" borderId="0" xfId="0" applyFont="1" applyFill="1" applyAlignment="1" applyProtection="1">
      <alignment vertical="center"/>
      <protection locked="0"/>
    </xf>
    <xf numFmtId="0" fontId="23" fillId="38" borderId="0" xfId="0" applyFont="1" applyFill="1" applyAlignment="1" applyProtection="1">
      <alignment vertical="center"/>
      <protection locked="0"/>
    </xf>
    <xf numFmtId="0" fontId="26" fillId="38" borderId="0" xfId="0" applyFont="1" applyFill="1" applyAlignment="1" applyProtection="1">
      <alignment vertical="center"/>
      <protection locked="0"/>
    </xf>
    <xf numFmtId="0" fontId="25" fillId="38" borderId="0" xfId="0" applyFont="1" applyFill="1" applyProtection="1">
      <protection locked="0"/>
    </xf>
    <xf numFmtId="0" fontId="0" fillId="37" borderId="0" xfId="0" applyFill="1" applyProtection="1">
      <protection locked="0"/>
    </xf>
    <xf numFmtId="0" fontId="27" fillId="37" borderId="0" xfId="0" applyFont="1" applyFill="1" applyAlignment="1" applyProtection="1">
      <alignment vertical="center"/>
      <protection locked="0"/>
    </xf>
    <xf numFmtId="0" fontId="28" fillId="38" borderId="10" xfId="0" applyFont="1" applyFill="1" applyBorder="1" applyAlignment="1" applyProtection="1">
      <alignment vertical="center" wrapText="1"/>
      <protection locked="0"/>
    </xf>
    <xf numFmtId="0" fontId="29" fillId="38" borderId="10" xfId="0" applyFont="1" applyFill="1" applyBorder="1" applyAlignment="1" applyProtection="1">
      <alignment vertical="center" wrapText="1"/>
      <protection locked="0"/>
    </xf>
    <xf numFmtId="0" fontId="50" fillId="37" borderId="0" xfId="0" applyFont="1" applyFill="1" applyAlignment="1" applyProtection="1">
      <alignment vertical="center"/>
      <protection locked="0"/>
    </xf>
    <xf numFmtId="0" fontId="52" fillId="0" borderId="0" xfId="0" applyFont="1"/>
    <xf numFmtId="0" fontId="53" fillId="46" borderId="29" xfId="43" applyFont="1" applyFill="1" applyBorder="1"/>
    <xf numFmtId="0" fontId="52" fillId="0" borderId="29" xfId="0" applyFont="1" applyBorder="1"/>
    <xf numFmtId="0" fontId="54" fillId="0" borderId="29" xfId="43" applyFont="1" applyBorder="1" applyAlignment="1">
      <alignment horizontal="center" vertical="center"/>
    </xf>
    <xf numFmtId="0" fontId="55" fillId="0" borderId="29" xfId="43" applyFont="1" applyBorder="1" applyAlignment="1">
      <alignment horizontal="center" vertical="center"/>
    </xf>
    <xf numFmtId="0" fontId="57" fillId="0" borderId="29" xfId="0" applyFont="1" applyBorder="1" applyAlignment="1"/>
    <xf numFmtId="0" fontId="59" fillId="0" borderId="10" xfId="0" applyFont="1" applyFill="1" applyBorder="1" applyAlignment="1" applyProtection="1">
      <alignment horizontal="left" vertical="center" wrapText="1"/>
      <protection locked="0"/>
    </xf>
    <xf numFmtId="0" fontId="59" fillId="33" borderId="10" xfId="0" applyFont="1" applyFill="1" applyBorder="1" applyAlignment="1" applyProtection="1">
      <alignment horizontal="left" vertical="center" wrapText="1"/>
      <protection locked="0"/>
    </xf>
    <xf numFmtId="0" fontId="42" fillId="37" borderId="10" xfId="0" applyFont="1" applyFill="1" applyBorder="1" applyAlignment="1">
      <alignment horizontal="center" vertical="center" wrapText="1"/>
    </xf>
    <xf numFmtId="0" fontId="52" fillId="0" borderId="31" xfId="0" applyFont="1" applyFill="1" applyBorder="1"/>
    <xf numFmtId="0" fontId="52" fillId="0" borderId="29" xfId="0" applyFont="1" applyBorder="1" applyAlignment="1">
      <alignment wrapText="1"/>
    </xf>
    <xf numFmtId="0" fontId="46" fillId="37" borderId="0" xfId="0" applyFont="1" applyFill="1"/>
    <xf numFmtId="0" fontId="61" fillId="0" borderId="0" xfId="42" applyFont="1" applyFill="1"/>
    <xf numFmtId="0" fontId="63" fillId="0" borderId="0" xfId="0" applyFont="1"/>
    <xf numFmtId="0" fontId="24" fillId="0" borderId="0" xfId="0" applyFont="1"/>
    <xf numFmtId="0" fontId="34" fillId="37" borderId="29" xfId="0" applyFont="1" applyFill="1" applyBorder="1" applyAlignment="1">
      <alignment vertical="top"/>
    </xf>
    <xf numFmtId="0" fontId="19" fillId="0" borderId="29" xfId="0" applyFont="1" applyFill="1" applyBorder="1" applyAlignment="1">
      <alignment horizontal="center" vertical="top"/>
    </xf>
    <xf numFmtId="0" fontId="19" fillId="37" borderId="29" xfId="0" applyFont="1" applyFill="1" applyBorder="1" applyAlignment="1">
      <alignment vertical="top"/>
    </xf>
    <xf numFmtId="0" fontId="53" fillId="35" borderId="29" xfId="0" applyFont="1" applyFill="1" applyBorder="1" applyAlignment="1">
      <alignment vertical="top"/>
    </xf>
    <xf numFmtId="0" fontId="53" fillId="35" borderId="29" xfId="0" applyFont="1" applyFill="1" applyBorder="1" applyAlignment="1">
      <alignment horizontal="center" vertical="top"/>
    </xf>
    <xf numFmtId="0" fontId="19" fillId="34" borderId="29" xfId="0" applyFont="1" applyFill="1" applyBorder="1" applyAlignment="1">
      <alignment vertical="top"/>
    </xf>
    <xf numFmtId="0" fontId="19" fillId="34" borderId="29" xfId="0" applyFont="1" applyFill="1" applyBorder="1" applyAlignment="1">
      <alignment horizontal="center" vertical="top"/>
    </xf>
    <xf numFmtId="0" fontId="53" fillId="42" borderId="29" xfId="0" applyFont="1" applyFill="1" applyBorder="1" applyAlignment="1">
      <alignment vertical="top"/>
    </xf>
    <xf numFmtId="0" fontId="53" fillId="42" borderId="29" xfId="0" applyFont="1" applyFill="1" applyBorder="1" applyAlignment="1">
      <alignment horizontal="center" vertical="top"/>
    </xf>
    <xf numFmtId="0" fontId="53" fillId="36" borderId="29" xfId="0" applyFont="1" applyFill="1" applyBorder="1" applyAlignment="1">
      <alignment vertical="top"/>
    </xf>
    <xf numFmtId="0" fontId="53" fillId="36" borderId="29" xfId="0" applyFont="1" applyFill="1" applyBorder="1" applyAlignment="1">
      <alignment horizontal="center" vertical="top"/>
    </xf>
    <xf numFmtId="0" fontId="20" fillId="0" borderId="0" xfId="42" applyFill="1"/>
    <xf numFmtId="164" fontId="59" fillId="33" borderId="10" xfId="0" applyNumberFormat="1" applyFont="1" applyFill="1" applyBorder="1" applyAlignment="1" applyProtection="1">
      <alignment horizontal="left" vertical="center" wrapText="1"/>
      <protection locked="0"/>
    </xf>
    <xf numFmtId="0" fontId="66" fillId="47" borderId="0" xfId="0" applyFont="1" applyFill="1" applyAlignment="1">
      <alignment horizontal="center"/>
    </xf>
    <xf numFmtId="164" fontId="70" fillId="33" borderId="10" xfId="0" applyNumberFormat="1" applyFont="1" applyFill="1" applyBorder="1" applyAlignment="1" applyProtection="1">
      <alignment horizontal="left" vertical="center" wrapText="1"/>
      <protection locked="0"/>
    </xf>
    <xf numFmtId="0" fontId="40" fillId="0" borderId="10" xfId="0" applyFont="1" applyFill="1" applyBorder="1" applyAlignment="1" applyProtection="1">
      <alignment horizontal="left" vertical="center" wrapText="1"/>
      <protection locked="0"/>
    </xf>
    <xf numFmtId="0" fontId="40" fillId="33" borderId="10" xfId="0" applyFont="1" applyFill="1" applyBorder="1" applyAlignment="1" applyProtection="1">
      <alignment horizontal="center" vertical="center" wrapText="1"/>
      <protection locked="0"/>
    </xf>
    <xf numFmtId="0" fontId="40" fillId="33" borderId="10" xfId="0" applyFont="1" applyFill="1" applyBorder="1" applyAlignment="1" applyProtection="1">
      <alignment horizontal="left" vertical="center" wrapText="1"/>
      <protection locked="0"/>
    </xf>
    <xf numFmtId="0" fontId="70" fillId="0" borderId="10" xfId="0" applyFont="1" applyFill="1" applyBorder="1" applyAlignment="1" applyProtection="1">
      <alignment horizontal="left" vertical="center" wrapText="1"/>
      <protection locked="0"/>
    </xf>
    <xf numFmtId="0" fontId="69" fillId="0" borderId="10" xfId="0" applyFont="1" applyBorder="1" applyAlignment="1" applyProtection="1">
      <alignment horizontal="center" vertical="center"/>
    </xf>
    <xf numFmtId="0" fontId="22" fillId="0" borderId="0" xfId="0" applyFont="1" applyAlignment="1"/>
    <xf numFmtId="0" fontId="20" fillId="0" borderId="0" xfId="42"/>
    <xf numFmtId="0" fontId="52" fillId="0" borderId="0" xfId="0" applyFont="1" applyFill="1" applyBorder="1"/>
    <xf numFmtId="0" fontId="68" fillId="0" borderId="0" xfId="0" applyFont="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0" fillId="0" borderId="0" xfId="0" applyFill="1" applyProtection="1">
      <protection locked="0"/>
    </xf>
    <xf numFmtId="0" fontId="0" fillId="0" borderId="0" xfId="0" applyProtection="1">
      <protection locked="0"/>
    </xf>
    <xf numFmtId="0" fontId="25" fillId="0" borderId="0" xfId="0" applyFont="1" applyFill="1" applyProtection="1">
      <protection locked="0"/>
    </xf>
    <xf numFmtId="0" fontId="46" fillId="0" borderId="0" xfId="0" applyFont="1" applyProtection="1">
      <protection locked="0"/>
    </xf>
    <xf numFmtId="0" fontId="46" fillId="0" borderId="0" xfId="0" applyFont="1" applyAlignment="1" applyProtection="1">
      <alignment wrapText="1"/>
      <protection locked="0"/>
    </xf>
    <xf numFmtId="0" fontId="60"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59" fillId="37" borderId="17" xfId="0" applyFont="1" applyFill="1" applyBorder="1" applyAlignment="1" applyProtection="1">
      <alignment horizontal="left" vertical="center" wrapText="1"/>
      <protection locked="0"/>
    </xf>
    <xf numFmtId="0" fontId="47" fillId="39" borderId="10" xfId="0" applyFont="1" applyFill="1" applyBorder="1" applyAlignment="1" applyProtection="1">
      <alignment vertical="center" wrapText="1"/>
      <protection locked="0"/>
    </xf>
    <xf numFmtId="0" fontId="47" fillId="39" borderId="10" xfId="0" applyFont="1" applyFill="1" applyBorder="1" applyAlignment="1" applyProtection="1">
      <alignment horizontal="center" vertical="center" wrapText="1"/>
      <protection locked="0"/>
    </xf>
    <xf numFmtId="0" fontId="47" fillId="39" borderId="18" xfId="0" applyFont="1" applyFill="1" applyBorder="1" applyAlignment="1" applyProtection="1">
      <alignment horizontal="center" vertical="center" wrapText="1"/>
      <protection locked="0"/>
    </xf>
    <xf numFmtId="0" fontId="47" fillId="39" borderId="19" xfId="0" applyFont="1" applyFill="1" applyBorder="1" applyAlignment="1" applyProtection="1">
      <alignment horizontal="center" vertical="center" wrapText="1"/>
      <protection locked="0"/>
    </xf>
    <xf numFmtId="0" fontId="47" fillId="39" borderId="20" xfId="0" applyFont="1" applyFill="1" applyBorder="1" applyAlignment="1" applyProtection="1">
      <alignment horizontal="center" vertical="center" wrapText="1"/>
      <protection locked="0"/>
    </xf>
    <xf numFmtId="0" fontId="47" fillId="44" borderId="19" xfId="0" applyFont="1" applyFill="1" applyBorder="1" applyAlignment="1" applyProtection="1">
      <alignment horizontal="center" vertical="center" wrapText="1"/>
      <protection locked="0"/>
    </xf>
    <xf numFmtId="0" fontId="47" fillId="44" borderId="20" xfId="0" applyFont="1" applyFill="1" applyBorder="1" applyAlignment="1" applyProtection="1">
      <alignment horizontal="center" vertical="center" wrapText="1"/>
      <protection locked="0"/>
    </xf>
    <xf numFmtId="0" fontId="47" fillId="45" borderId="10" xfId="0" applyFont="1" applyFill="1" applyBorder="1" applyAlignment="1" applyProtection="1">
      <alignment horizontal="center" vertical="center" wrapText="1"/>
      <protection locked="0"/>
    </xf>
    <xf numFmtId="0" fontId="47" fillId="37" borderId="0" xfId="0" applyFont="1" applyFill="1" applyAlignment="1" applyProtection="1">
      <alignment vertical="center" wrapText="1"/>
      <protection locked="0"/>
    </xf>
    <xf numFmtId="0" fontId="33" fillId="40" borderId="10" xfId="43" applyFont="1" applyFill="1" applyBorder="1" applyAlignment="1">
      <alignment horizontal="center" vertical="center" wrapText="1"/>
    </xf>
    <xf numFmtId="0" fontId="72" fillId="37" borderId="0" xfId="0" applyFont="1" applyFill="1" applyAlignment="1">
      <alignment horizontal="center"/>
    </xf>
    <xf numFmtId="0" fontId="72" fillId="37" borderId="0" xfId="0" applyFont="1" applyFill="1"/>
    <xf numFmtId="0" fontId="72" fillId="0" borderId="0" xfId="0" applyFont="1"/>
    <xf numFmtId="0" fontId="72" fillId="0" borderId="0" xfId="0" applyFont="1" applyFill="1"/>
    <xf numFmtId="0" fontId="74" fillId="0" borderId="0" xfId="42" applyFont="1" applyFill="1" applyBorder="1" applyAlignment="1">
      <alignment horizontal="left" vertical="top" wrapText="1"/>
    </xf>
    <xf numFmtId="0" fontId="72" fillId="0" borderId="25" xfId="0" applyFont="1" applyFill="1" applyBorder="1" applyAlignment="1">
      <alignment horizontal="center"/>
    </xf>
    <xf numFmtId="0" fontId="72" fillId="0" borderId="0" xfId="0" applyFont="1" applyFill="1" applyBorder="1" applyAlignment="1">
      <alignment horizontal="center" vertical="center"/>
    </xf>
    <xf numFmtId="0" fontId="72" fillId="0" borderId="0" xfId="0" applyFont="1" applyFill="1" applyProtection="1">
      <protection locked="0"/>
    </xf>
    <xf numFmtId="165" fontId="50" fillId="40" borderId="28" xfId="43" applyNumberFormat="1" applyFont="1" applyFill="1" applyBorder="1" applyAlignment="1">
      <alignment horizontal="center"/>
    </xf>
    <xf numFmtId="165" fontId="34" fillId="0" borderId="0" xfId="43" applyNumberFormat="1" applyFont="1" applyAlignment="1">
      <alignment horizontal="center"/>
    </xf>
    <xf numFmtId="165" fontId="47" fillId="48" borderId="10" xfId="43" applyNumberFormat="1" applyFont="1" applyFill="1" applyBorder="1" applyAlignment="1">
      <alignment horizontal="center" vertical="center" wrapText="1"/>
    </xf>
    <xf numFmtId="165" fontId="34" fillId="46" borderId="10" xfId="43" applyNumberFormat="1" applyFont="1" applyFill="1" applyBorder="1" applyAlignment="1">
      <alignment horizontal="center" vertical="center" wrapText="1"/>
    </xf>
    <xf numFmtId="0" fontId="42" fillId="37" borderId="20" xfId="0" applyFont="1" applyFill="1" applyBorder="1" applyAlignment="1">
      <alignment horizontal="center" vertical="center" wrapText="1"/>
    </xf>
    <xf numFmtId="0" fontId="69" fillId="0" borderId="10" xfId="0" applyFont="1" applyBorder="1" applyAlignment="1" applyProtection="1">
      <alignment horizontal="center" vertical="center"/>
      <protection locked="0"/>
    </xf>
    <xf numFmtId="0" fontId="0" fillId="0" borderId="0" xfId="0" applyAlignment="1" applyProtection="1">
      <alignment horizontal="center"/>
      <protection locked="0"/>
    </xf>
    <xf numFmtId="0" fontId="62" fillId="0" borderId="0" xfId="0" applyFont="1" applyAlignment="1" applyProtection="1">
      <protection locked="0"/>
    </xf>
    <xf numFmtId="0" fontId="39" fillId="0" borderId="0" xfId="0" applyFont="1" applyAlignment="1" applyProtection="1">
      <alignment horizontal="left" vertical="center"/>
      <protection locked="0"/>
    </xf>
    <xf numFmtId="0" fontId="32" fillId="34" borderId="29" xfId="0" applyFont="1" applyFill="1" applyBorder="1" applyAlignment="1">
      <alignment horizontal="center" vertical="top"/>
    </xf>
    <xf numFmtId="0" fontId="46" fillId="37" borderId="33" xfId="0" applyFont="1" applyFill="1" applyBorder="1" applyAlignment="1">
      <alignment vertical="center"/>
    </xf>
    <xf numFmtId="0" fontId="46" fillId="0" borderId="34" xfId="0" applyFont="1" applyFill="1" applyBorder="1" applyAlignment="1">
      <alignment horizontal="center" vertical="center"/>
    </xf>
    <xf numFmtId="0" fontId="46" fillId="37" borderId="35" xfId="0" applyFont="1" applyFill="1" applyBorder="1" applyAlignment="1">
      <alignment vertical="center"/>
    </xf>
    <xf numFmtId="0" fontId="46" fillId="0" borderId="36" xfId="0" applyFont="1" applyFill="1" applyBorder="1" applyAlignment="1">
      <alignment horizontal="center" vertical="center"/>
    </xf>
    <xf numFmtId="0" fontId="58" fillId="0" borderId="10" xfId="0" applyFont="1" applyFill="1" applyBorder="1" applyAlignment="1">
      <alignment horizontal="center" vertical="center"/>
    </xf>
    <xf numFmtId="0" fontId="19" fillId="37" borderId="37" xfId="0" applyFont="1" applyFill="1" applyBorder="1" applyAlignment="1">
      <alignment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19" fillId="37" borderId="40" xfId="0" applyFont="1" applyFill="1" applyBorder="1" applyAlignment="1">
      <alignment vertical="center"/>
    </xf>
    <xf numFmtId="0" fontId="58" fillId="0" borderId="15" xfId="0" applyFont="1" applyFill="1" applyBorder="1" applyAlignment="1">
      <alignment horizontal="center" vertical="center"/>
    </xf>
    <xf numFmtId="0" fontId="19" fillId="37" borderId="41" xfId="0" applyFont="1" applyFill="1" applyBorder="1" applyAlignment="1">
      <alignment vertical="center"/>
    </xf>
    <xf numFmtId="0" fontId="58" fillId="0" borderId="11" xfId="0" applyFont="1" applyFill="1" applyBorder="1" applyAlignment="1">
      <alignment horizontal="center" vertical="center"/>
    </xf>
    <xf numFmtId="0" fontId="58" fillId="37" borderId="11" xfId="0" applyFont="1" applyFill="1" applyBorder="1" applyAlignment="1">
      <alignment horizontal="center" vertical="center"/>
    </xf>
    <xf numFmtId="0" fontId="58" fillId="37" borderId="16" xfId="0" applyFont="1" applyFill="1" applyBorder="1" applyAlignment="1">
      <alignment horizontal="center" vertical="center"/>
    </xf>
    <xf numFmtId="0" fontId="19" fillId="37" borderId="29" xfId="0" applyFont="1" applyFill="1" applyBorder="1" applyAlignment="1">
      <alignment vertical="center"/>
    </xf>
    <xf numFmtId="0" fontId="77" fillId="49" borderId="10" xfId="0" applyFont="1" applyFill="1" applyBorder="1" applyAlignment="1">
      <alignment vertical="center" wrapText="1"/>
    </xf>
    <xf numFmtId="0" fontId="48" fillId="50" borderId="10" xfId="0" applyFont="1" applyFill="1" applyBorder="1" applyAlignment="1">
      <alignment vertical="center" wrapText="1"/>
    </xf>
    <xf numFmtId="165" fontId="34" fillId="0" borderId="0" xfId="43" applyNumberFormat="1" applyFont="1" applyBorder="1" applyAlignment="1">
      <alignment horizontal="center"/>
    </xf>
    <xf numFmtId="0" fontId="78" fillId="0" borderId="0" xfId="43" applyFont="1" applyAlignment="1">
      <alignment vertical="center"/>
    </xf>
    <xf numFmtId="0" fontId="34" fillId="38" borderId="10" xfId="43" applyFont="1" applyFill="1" applyBorder="1" applyAlignment="1" applyProtection="1">
      <alignment vertical="center" wrapText="1"/>
      <protection locked="0"/>
    </xf>
    <xf numFmtId="0" fontId="48" fillId="38" borderId="10" xfId="0" applyFont="1" applyFill="1" applyBorder="1" applyAlignment="1" applyProtection="1">
      <alignment vertical="center" wrapText="1"/>
      <protection locked="0"/>
    </xf>
    <xf numFmtId="0" fontId="40" fillId="46" borderId="10" xfId="0" applyFont="1" applyFill="1" applyBorder="1" applyAlignment="1">
      <alignment vertical="center" wrapText="1"/>
    </xf>
    <xf numFmtId="0" fontId="40" fillId="46" borderId="12" xfId="0" applyFont="1" applyFill="1" applyBorder="1" applyAlignment="1">
      <alignment horizontal="center" vertical="center" wrapText="1"/>
    </xf>
    <xf numFmtId="0" fontId="40" fillId="46" borderId="0" xfId="0" applyFont="1" applyFill="1" applyBorder="1" applyAlignment="1">
      <alignment vertical="center" wrapText="1"/>
    </xf>
    <xf numFmtId="0" fontId="40" fillId="0" borderId="0" xfId="0" applyFont="1" applyFill="1" applyAlignment="1">
      <alignment vertical="center" wrapText="1"/>
    </xf>
    <xf numFmtId="0" fontId="39" fillId="0" borderId="0" xfId="0" applyFont="1" applyFill="1" applyAlignment="1" applyProtection="1">
      <alignment wrapText="1"/>
      <protection locked="0"/>
    </xf>
    <xf numFmtId="0" fontId="39" fillId="0" borderId="0" xfId="0" applyFont="1" applyFill="1" applyAlignment="1">
      <alignment wrapText="1"/>
    </xf>
    <xf numFmtId="0" fontId="0" fillId="0" borderId="0" xfId="0" applyBorder="1"/>
    <xf numFmtId="0" fontId="18" fillId="0" borderId="0" xfId="0" applyFont="1" applyFill="1" applyBorder="1" applyAlignment="1">
      <alignment vertical="center"/>
    </xf>
    <xf numFmtId="0" fontId="0" fillId="0" borderId="0" xfId="0" applyFill="1" applyBorder="1"/>
    <xf numFmtId="0" fontId="59" fillId="38" borderId="10" xfId="43" applyFont="1" applyFill="1" applyBorder="1" applyAlignment="1" applyProtection="1">
      <alignment vertical="center" wrapText="1"/>
      <protection locked="0"/>
    </xf>
    <xf numFmtId="0" fontId="17" fillId="38" borderId="10" xfId="37" applyFill="1" applyBorder="1" applyAlignment="1" applyProtection="1">
      <alignment horizontal="left" vertical="center" wrapText="1"/>
      <protection locked="0"/>
    </xf>
    <xf numFmtId="0" fontId="70" fillId="51" borderId="10" xfId="0" applyFont="1" applyFill="1" applyBorder="1" applyAlignment="1" applyProtection="1">
      <alignment horizontal="left" vertical="center" wrapText="1"/>
      <protection locked="0"/>
    </xf>
    <xf numFmtId="0" fontId="42" fillId="37" borderId="13" xfId="0" applyFont="1" applyFill="1" applyBorder="1" applyAlignment="1">
      <alignment horizontal="center" vertical="center" wrapText="1"/>
    </xf>
    <xf numFmtId="0" fontId="38" fillId="0" borderId="0" xfId="43" applyFont="1" applyBorder="1" applyAlignment="1">
      <alignment vertical="center"/>
    </xf>
    <xf numFmtId="0" fontId="38" fillId="0" borderId="42" xfId="43" applyFont="1" applyBorder="1" applyAlignment="1">
      <alignment horizontal="center" vertical="center" wrapText="1"/>
    </xf>
    <xf numFmtId="0" fontId="38" fillId="0" borderId="43" xfId="43" applyFont="1" applyBorder="1" applyAlignment="1">
      <alignment horizontal="center" vertical="center" wrapText="1"/>
    </xf>
    <xf numFmtId="0" fontId="38" fillId="0" borderId="44" xfId="43" applyFont="1" applyBorder="1" applyAlignment="1">
      <alignment horizontal="center" vertical="center" wrapText="1"/>
    </xf>
    <xf numFmtId="0" fontId="38" fillId="0" borderId="46" xfId="43" applyFont="1" applyBorder="1" applyAlignment="1">
      <alignment horizontal="center" vertical="center" wrapText="1"/>
    </xf>
    <xf numFmtId="0" fontId="38" fillId="0" borderId="47" xfId="43" applyFont="1" applyBorder="1" applyAlignment="1">
      <alignment horizontal="center" vertical="center" wrapText="1"/>
    </xf>
    <xf numFmtId="0" fontId="38" fillId="0" borderId="48" xfId="43" applyFont="1" applyBorder="1" applyAlignment="1">
      <alignment horizontal="center" vertical="center" wrapText="1"/>
    </xf>
    <xf numFmtId="0" fontId="43" fillId="0" borderId="0" xfId="0" applyFont="1" applyBorder="1" applyAlignment="1">
      <alignment horizontal="left" vertical="center" wrapText="1"/>
    </xf>
    <xf numFmtId="0" fontId="31" fillId="0" borderId="0" xfId="0" applyFont="1" applyBorder="1" applyAlignment="1">
      <alignment horizontal="justify" vertical="center" wrapText="1"/>
    </xf>
    <xf numFmtId="0" fontId="39" fillId="42" borderId="20" xfId="43" applyFont="1" applyFill="1" applyBorder="1" applyAlignment="1" applyProtection="1">
      <alignment horizontal="center" vertical="center" wrapText="1"/>
    </xf>
    <xf numFmtId="0" fontId="39" fillId="36" borderId="20" xfId="43" applyFont="1" applyFill="1" applyBorder="1" applyAlignment="1" applyProtection="1">
      <alignment horizontal="center" vertical="center" wrapText="1"/>
    </xf>
    <xf numFmtId="0" fontId="39" fillId="36" borderId="49" xfId="43" applyFont="1" applyFill="1" applyBorder="1" applyAlignment="1" applyProtection="1">
      <alignment horizontal="center" vertical="center" wrapText="1"/>
    </xf>
    <xf numFmtId="0" fontId="39" fillId="34" borderId="26" xfId="43" applyFont="1" applyFill="1" applyBorder="1" applyAlignment="1" applyProtection="1">
      <alignment horizontal="center" vertical="center" wrapText="1"/>
    </xf>
    <xf numFmtId="0" fontId="39" fillId="34" borderId="32" xfId="43" applyFont="1" applyFill="1" applyBorder="1" applyAlignment="1" applyProtection="1">
      <alignment horizontal="center" vertical="center" wrapText="1"/>
    </xf>
    <xf numFmtId="0" fontId="41" fillId="35" borderId="32" xfId="43" applyFont="1" applyFill="1" applyBorder="1" applyAlignment="1" applyProtection="1">
      <alignment horizontal="center" vertical="center" wrapText="1"/>
    </xf>
    <xf numFmtId="0" fontId="41" fillId="35" borderId="50" xfId="43" applyFont="1" applyFill="1" applyBorder="1" applyAlignment="1" applyProtection="1">
      <alignment horizontal="center" vertical="center" wrapText="1"/>
    </xf>
    <xf numFmtId="0" fontId="70" fillId="33" borderId="10" xfId="0" applyFont="1" applyFill="1" applyBorder="1" applyAlignment="1" applyProtection="1">
      <alignment horizontal="left" vertical="center" wrapText="1"/>
      <protection locked="0"/>
    </xf>
    <xf numFmtId="0" fontId="33" fillId="34" borderId="10" xfId="43" applyFont="1" applyFill="1" applyBorder="1" applyAlignment="1">
      <alignment vertical="center" wrapText="1"/>
    </xf>
    <xf numFmtId="0" fontId="34" fillId="34" borderId="10" xfId="43" applyFont="1" applyFill="1" applyBorder="1" applyAlignment="1">
      <alignment vertical="center" wrapText="1"/>
    </xf>
    <xf numFmtId="14" fontId="29" fillId="38" borderId="10" xfId="0" applyNumberFormat="1" applyFont="1" applyFill="1" applyBorder="1" applyAlignment="1" applyProtection="1">
      <alignment horizontal="left" vertical="center" wrapText="1"/>
      <protection locked="0"/>
    </xf>
    <xf numFmtId="0" fontId="0" fillId="34" borderId="0" xfId="0" applyFill="1"/>
    <xf numFmtId="0" fontId="0" fillId="34" borderId="0" xfId="0" applyFill="1" applyAlignment="1">
      <alignment horizontal="center"/>
    </xf>
    <xf numFmtId="0" fontId="18" fillId="0" borderId="0" xfId="0" applyFont="1" applyFill="1" applyAlignment="1" applyProtection="1">
      <alignment horizontal="left"/>
      <protection locked="0"/>
    </xf>
    <xf numFmtId="0" fontId="81" fillId="34" borderId="0" xfId="0" applyFont="1" applyFill="1"/>
    <xf numFmtId="0" fontId="80" fillId="0" borderId="0" xfId="0" applyFont="1" applyFill="1"/>
    <xf numFmtId="0" fontId="40" fillId="0" borderId="10" xfId="0" applyFont="1" applyFill="1" applyBorder="1" applyAlignment="1" applyProtection="1">
      <alignment horizontal="center" vertical="center" wrapText="1"/>
      <protection locked="0"/>
    </xf>
    <xf numFmtId="0" fontId="34" fillId="0" borderId="10" xfId="43" applyFont="1" applyFill="1" applyBorder="1" applyAlignment="1" applyProtection="1">
      <alignment vertical="center" wrapText="1"/>
      <protection locked="0"/>
    </xf>
    <xf numFmtId="0" fontId="22" fillId="0" borderId="0" xfId="0" applyFont="1" applyAlignment="1">
      <alignment horizontal="left"/>
    </xf>
    <xf numFmtId="0" fontId="42" fillId="0" borderId="0" xfId="0" applyFont="1" applyFill="1" applyBorder="1" applyAlignment="1">
      <alignment horizontal="center" vertical="center" wrapText="1"/>
    </xf>
    <xf numFmtId="0" fontId="22" fillId="0" borderId="0" xfId="0" applyFont="1" applyAlignment="1">
      <alignment horizontal="left"/>
    </xf>
    <xf numFmtId="0" fontId="67" fillId="47" borderId="0" xfId="0" applyFont="1" applyFill="1" applyAlignment="1">
      <alignment horizontal="center"/>
    </xf>
    <xf numFmtId="0" fontId="73" fillId="47" borderId="0" xfId="0" applyFont="1" applyFill="1" applyAlignment="1">
      <alignment horizontal="left"/>
    </xf>
    <xf numFmtId="0" fontId="65" fillId="38" borderId="0" xfId="0" applyFont="1" applyFill="1" applyAlignment="1">
      <alignment horizontal="left" vertical="center" wrapText="1"/>
    </xf>
    <xf numFmtId="0" fontId="65" fillId="0" borderId="0" xfId="0" applyFont="1" applyFill="1" applyAlignment="1">
      <alignment horizontal="left" vertical="center" wrapText="1"/>
    </xf>
    <xf numFmtId="0" fontId="65" fillId="0" borderId="0" xfId="0" applyFont="1" applyFill="1" applyAlignment="1">
      <alignment horizontal="left" vertical="center"/>
    </xf>
    <xf numFmtId="0" fontId="47" fillId="44" borderId="18" xfId="0" applyFont="1" applyFill="1" applyBorder="1" applyAlignment="1">
      <alignment horizontal="center" vertical="center" wrapText="1"/>
    </xf>
    <xf numFmtId="0" fontId="47" fillId="44" borderId="19" xfId="0" applyFont="1" applyFill="1" applyBorder="1" applyAlignment="1">
      <alignment horizontal="center" vertical="center" wrapText="1"/>
    </xf>
    <xf numFmtId="0" fontId="47" fillId="44" borderId="20" xfId="0" applyFont="1" applyFill="1" applyBorder="1" applyAlignment="1">
      <alignment horizontal="center" vertical="center" wrapText="1"/>
    </xf>
    <xf numFmtId="0" fontId="47" fillId="39" borderId="25" xfId="0" applyFont="1" applyFill="1" applyBorder="1" applyAlignment="1">
      <alignment horizontal="center" vertical="center" wrapText="1"/>
    </xf>
    <xf numFmtId="0" fontId="47" fillId="39" borderId="26" xfId="0" applyFont="1" applyFill="1" applyBorder="1" applyAlignment="1">
      <alignment horizontal="center" vertical="center" wrapText="1"/>
    </xf>
    <xf numFmtId="0" fontId="75" fillId="33" borderId="0" xfId="42" applyFont="1" applyFill="1" applyBorder="1" applyAlignment="1">
      <alignment horizontal="left" vertical="top" wrapText="1"/>
    </xf>
    <xf numFmtId="0" fontId="64" fillId="33" borderId="12" xfId="0" applyFont="1" applyFill="1" applyBorder="1" applyAlignment="1" applyProtection="1">
      <alignment horizontal="center" vertical="center" textRotation="90" wrapText="1"/>
      <protection locked="0"/>
    </xf>
    <xf numFmtId="0" fontId="64" fillId="33" borderId="13" xfId="0" applyFont="1" applyFill="1" applyBorder="1" applyAlignment="1" applyProtection="1">
      <alignment horizontal="center" vertical="center" textRotation="90" wrapText="1"/>
      <protection locked="0"/>
    </xf>
    <xf numFmtId="0" fontId="64" fillId="33" borderId="32" xfId="0" applyFont="1" applyFill="1" applyBorder="1" applyAlignment="1" applyProtection="1">
      <alignment horizontal="center" vertical="center" textRotation="90" wrapText="1"/>
      <protection locked="0"/>
    </xf>
    <xf numFmtId="0" fontId="47" fillId="44" borderId="25" xfId="0" applyFont="1" applyFill="1" applyBorder="1" applyAlignment="1">
      <alignment horizontal="center" vertical="center" wrapText="1"/>
    </xf>
    <xf numFmtId="0" fontId="47" fillId="39" borderId="24" xfId="0" applyFont="1" applyFill="1" applyBorder="1" applyAlignment="1">
      <alignment horizontal="center" vertical="center" wrapText="1"/>
    </xf>
    <xf numFmtId="0" fontId="83" fillId="33" borderId="0" xfId="42" applyFont="1" applyFill="1" applyBorder="1" applyAlignment="1">
      <alignment horizontal="left" vertical="top" wrapText="1"/>
    </xf>
    <xf numFmtId="0" fontId="32" fillId="0" borderId="23" xfId="43" applyBorder="1" applyAlignment="1">
      <alignment horizontal="center" vertical="center"/>
    </xf>
    <xf numFmtId="0" fontId="32" fillId="0" borderId="0" xfId="43" applyAlignment="1">
      <alignment horizontal="center" vertical="center"/>
    </xf>
    <xf numFmtId="0" fontId="43" fillId="0" borderId="0" xfId="0" applyFont="1" applyFill="1" applyBorder="1" applyAlignment="1">
      <alignment horizontal="left" vertical="center" wrapText="1"/>
    </xf>
    <xf numFmtId="0" fontId="43" fillId="0" borderId="18" xfId="0" applyFont="1" applyBorder="1" applyAlignment="1">
      <alignment horizontal="left" vertical="center" wrapText="1"/>
    </xf>
    <xf numFmtId="0" fontId="43" fillId="0" borderId="19" xfId="0" applyFont="1" applyBorder="1" applyAlignment="1">
      <alignment horizontal="left" vertical="center" wrapText="1"/>
    </xf>
    <xf numFmtId="0" fontId="43" fillId="0" borderId="20" xfId="0" applyFont="1" applyBorder="1" applyAlignment="1">
      <alignment horizontal="left" vertical="center" wrapText="1"/>
    </xf>
    <xf numFmtId="0" fontId="42" fillId="43" borderId="10" xfId="0" applyFont="1" applyFill="1" applyBorder="1" applyAlignment="1">
      <alignment horizontal="left" vertical="center" wrapText="1"/>
    </xf>
    <xf numFmtId="0" fontId="40" fillId="0" borderId="45" xfId="43" applyFont="1" applyFill="1" applyBorder="1" applyAlignment="1">
      <alignment horizontal="center" vertical="center" wrapText="1"/>
    </xf>
    <xf numFmtId="0" fontId="40" fillId="0" borderId="0" xfId="43" applyFont="1" applyFill="1" applyBorder="1" applyAlignment="1">
      <alignment horizontal="center" vertical="center" wrapText="1"/>
    </xf>
    <xf numFmtId="0" fontId="40" fillId="0" borderId="0" xfId="43" applyFont="1" applyFill="1" applyBorder="1" applyAlignment="1">
      <alignment horizont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37" fillId="0" borderId="46" xfId="43" applyFont="1" applyFill="1" applyBorder="1" applyAlignment="1">
      <alignment horizontal="center" vertical="top" wrapText="1"/>
    </xf>
    <xf numFmtId="0" fontId="37" fillId="0" borderId="47" xfId="43" applyFont="1" applyFill="1" applyBorder="1" applyAlignment="1">
      <alignment horizontal="center" vertical="top" wrapText="1"/>
    </xf>
    <xf numFmtId="0" fontId="37" fillId="0" borderId="48" xfId="43" applyFont="1" applyFill="1" applyBorder="1" applyAlignment="1">
      <alignment horizontal="center" vertical="top" wrapText="1"/>
    </xf>
    <xf numFmtId="0" fontId="79" fillId="0" borderId="14" xfId="0" applyFont="1" applyBorder="1" applyAlignment="1">
      <alignment horizontal="center" vertical="center" textRotation="90"/>
    </xf>
    <xf numFmtId="0" fontId="79" fillId="0" borderId="21" xfId="0" applyFont="1" applyBorder="1" applyAlignment="1">
      <alignment horizontal="center" vertical="center" textRotation="90"/>
    </xf>
    <xf numFmtId="0" fontId="79" fillId="0" borderId="22" xfId="0" applyFont="1" applyBorder="1" applyAlignment="1">
      <alignment horizontal="center" vertical="center" textRotation="90"/>
    </xf>
    <xf numFmtId="0" fontId="18" fillId="0" borderId="0" xfId="0" applyFont="1" applyAlignment="1">
      <alignment horizontal="center" vertical="center"/>
    </xf>
    <xf numFmtId="0" fontId="42" fillId="0" borderId="0" xfId="0" applyFont="1" applyFill="1" applyBorder="1" applyAlignment="1">
      <alignment horizontal="center" vertical="center" wrapText="1"/>
    </xf>
    <xf numFmtId="0" fontId="50" fillId="40" borderId="27" xfId="43" applyFont="1" applyFill="1" applyBorder="1" applyAlignment="1"/>
    <xf numFmtId="0" fontId="0" fillId="0" borderId="30" xfId="0" applyBorder="1" applyAlignment="1"/>
  </cellXfs>
  <cellStyles count="52">
    <cellStyle name="20% - Accent1" xfId="19" builtinId="30" customBuiltin="1"/>
    <cellStyle name="20% - Accent1 2" xfId="44" xr:uid="{00000000-0005-0000-0000-000001000000}"/>
    <cellStyle name="20% - Accent2" xfId="23" builtinId="34" customBuiltin="1"/>
    <cellStyle name="20% - Accent2 2" xfId="45" xr:uid="{00000000-0005-0000-0000-000003000000}"/>
    <cellStyle name="20% - Accent3" xfId="27" builtinId="38" customBuiltin="1"/>
    <cellStyle name="20% - Accent3 2" xfId="46" xr:uid="{00000000-0005-0000-0000-000005000000}"/>
    <cellStyle name="20% - Accent4" xfId="31" builtinId="42" customBuiltin="1"/>
    <cellStyle name="20% - Accent5" xfId="35" builtinId="46" customBuiltin="1"/>
    <cellStyle name="20% - Accent6" xfId="39" builtinId="50" customBuiltin="1"/>
    <cellStyle name="20% - Accent6 2" xfId="47" xr:uid="{00000000-0005-0000-0000-000009000000}"/>
    <cellStyle name="40% - Accent1" xfId="20" builtinId="31" customBuiltin="1"/>
    <cellStyle name="40% - Accent1 2" xfId="48" xr:uid="{00000000-0005-0000-0000-00000B000000}"/>
    <cellStyle name="40% - Accent2" xfId="24" builtinId="35" customBuiltin="1"/>
    <cellStyle name="40% - Accent2 2" xfId="49" xr:uid="{00000000-0005-0000-0000-00000D000000}"/>
    <cellStyle name="40% - Accent3" xfId="28" builtinId="39" customBuiltin="1"/>
    <cellStyle name="40% - Accent3 2" xfId="50" xr:uid="{00000000-0005-0000-0000-00000F000000}"/>
    <cellStyle name="40% - Accent4" xfId="32" builtinId="43" customBuiltin="1"/>
    <cellStyle name="40% - Accent5" xfId="36" builtinId="47" customBuiltin="1"/>
    <cellStyle name="40% - Accent6" xfId="40" builtinId="51" customBuiltin="1"/>
    <cellStyle name="40% - Accent6 2" xfId="51" xr:uid="{00000000-0005-0000-0000-000013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00000000-0005-0000-0000-00002E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theme="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ont>
        <color theme="0"/>
      </font>
      <fill>
        <patternFill>
          <bgColor theme="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ont>
        <color theme="0"/>
      </font>
      <fill>
        <patternFill>
          <bgColor theme="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theme="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ont>
        <color theme="0"/>
      </font>
      <fill>
        <patternFill>
          <bgColor theme="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ont>
        <color theme="0"/>
      </font>
      <fill>
        <patternFill>
          <bgColor theme="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ill>
        <patternFill>
          <bgColor theme="3" tint="0.59996337778862885"/>
        </patternFill>
      </fill>
    </dxf>
    <dxf>
      <font>
        <color auto="1"/>
      </font>
      <fill>
        <patternFill>
          <bgColor rgb="FFFFFF00"/>
        </patternFill>
      </fill>
    </dxf>
    <dxf>
      <fill>
        <patternFill>
          <bgColor rgb="FF00B05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CF0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11257</xdr:colOff>
      <xdr:row>43</xdr:row>
      <xdr:rowOff>88322</xdr:rowOff>
    </xdr:from>
    <xdr:to>
      <xdr:col>3</xdr:col>
      <xdr:colOff>17318</xdr:colOff>
      <xdr:row>52</xdr:row>
      <xdr:rowOff>31172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6507" y="8314458"/>
          <a:ext cx="11652538" cy="16573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u="sng">
              <a:solidFill>
                <a:schemeClr val="dk1"/>
              </a:solidFill>
              <a:effectLst/>
              <a:latin typeface="+mn-lt"/>
              <a:ea typeface="+mn-ea"/>
              <a:cs typeface="+mn-cs"/>
            </a:rPr>
            <a:t>Confidentiality Notice</a:t>
          </a:r>
          <a:endParaRPr lang="en-AU" sz="1200" u="sng">
            <a:solidFill>
              <a:schemeClr val="dk1"/>
            </a:solidFill>
            <a:effectLst/>
            <a:latin typeface="+mn-lt"/>
            <a:ea typeface="+mn-ea"/>
            <a:cs typeface="+mn-cs"/>
          </a:endParaRPr>
        </a:p>
        <a:p>
          <a:r>
            <a:rPr lang="en-AU" sz="600">
              <a:solidFill>
                <a:schemeClr val="dk1"/>
              </a:solidFill>
              <a:effectLst/>
              <a:latin typeface="+mn-lt"/>
              <a:ea typeface="+mn-ea"/>
              <a:cs typeface="+mn-cs"/>
            </a:rPr>
            <a:t> </a:t>
          </a:r>
        </a:p>
        <a:p>
          <a:r>
            <a:rPr lang="en-AU" sz="1000">
              <a:solidFill>
                <a:schemeClr val="dk1"/>
              </a:solidFill>
              <a:effectLst/>
              <a:latin typeface="+mn-lt"/>
              <a:ea typeface="+mn-ea"/>
              <a:cs typeface="+mn-cs"/>
            </a:rPr>
            <a:t>Access to this document and referenced documents is provided to the recipient under the following conditions:</a:t>
          </a:r>
        </a:p>
        <a:p>
          <a:r>
            <a:rPr lang="en-AU" sz="1000">
              <a:solidFill>
                <a:schemeClr val="dk1"/>
              </a:solidFill>
              <a:effectLst/>
              <a:latin typeface="+mn-lt"/>
              <a:ea typeface="+mn-ea"/>
              <a:cs typeface="+mn-cs"/>
            </a:rPr>
            <a:t> - The contents are to be used solely for the purposes of Corporation work</a:t>
          </a:r>
        </a:p>
        <a:p>
          <a:pPr lvl="0"/>
          <a:r>
            <a:rPr lang="en-AU" sz="1000">
              <a:solidFill>
                <a:schemeClr val="dk1"/>
              </a:solidFill>
              <a:effectLst/>
              <a:latin typeface="+mn-lt"/>
              <a:ea typeface="+mn-ea"/>
              <a:cs typeface="+mn-cs"/>
            </a:rPr>
            <a:t>- The document will not be made accessible to any external party other than (if necessary) contractors currently engaged by the Corporation under a contract which addresses confidentiality</a:t>
          </a:r>
        </a:p>
        <a:p>
          <a:pPr lvl="0"/>
          <a:r>
            <a:rPr lang="en-AU" sz="1000">
              <a:solidFill>
                <a:schemeClr val="dk1"/>
              </a:solidFill>
              <a:effectLst/>
              <a:latin typeface="+mn-lt"/>
              <a:ea typeface="+mn-ea"/>
              <a:cs typeface="+mn-cs"/>
            </a:rPr>
            <a:t>- Any requirement to vary these conditions is to be referred to the Head of Engineering.</a:t>
          </a:r>
        </a:p>
        <a:p>
          <a:r>
            <a:rPr lang="en-AU" sz="1000">
              <a:solidFill>
                <a:schemeClr val="dk1"/>
              </a:solidFill>
              <a:effectLst/>
              <a:latin typeface="+mn-lt"/>
              <a:ea typeface="+mn-ea"/>
              <a:cs typeface="+mn-cs"/>
            </a:rPr>
            <a:t> </a:t>
          </a:r>
        </a:p>
        <a:p>
          <a:r>
            <a:rPr lang="en-AU" sz="1000" b="1">
              <a:solidFill>
                <a:schemeClr val="dk1"/>
              </a:solidFill>
              <a:effectLst/>
              <a:latin typeface="+mn-lt"/>
              <a:ea typeface="+mn-ea"/>
              <a:cs typeface="+mn-cs"/>
            </a:rPr>
            <a:t>© Copyright Water Corporation 2013-2018</a:t>
          </a:r>
          <a:endParaRPr lang="en-AU" sz="1000">
            <a:solidFill>
              <a:schemeClr val="dk1"/>
            </a:solidFill>
            <a:effectLst/>
            <a:latin typeface="+mn-lt"/>
            <a:ea typeface="+mn-ea"/>
            <a:cs typeface="+mn-cs"/>
          </a:endParaRPr>
        </a:p>
        <a:p>
          <a:r>
            <a:rPr lang="en-AU" sz="1000">
              <a:solidFill>
                <a:schemeClr val="dk1"/>
              </a:solidFill>
              <a:effectLst/>
              <a:latin typeface="+mn-lt"/>
              <a:ea typeface="+mn-ea"/>
              <a:cs typeface="+mn-cs"/>
            </a:rPr>
            <a:t>Except as provided by the Copyright Act 1968, no part of this document may be reproduced, stored in a retrieval system or transmitted in any form or by any means without the prior written permission of the Corporation.  Enquiries should be directed to the Head of Engineering.</a:t>
          </a:r>
        </a:p>
        <a:p>
          <a:endParaRPr lang="en-AU" sz="1200"/>
        </a:p>
      </xdr:txBody>
    </xdr:sp>
    <xdr:clientData/>
  </xdr:twoCellAnchor>
  <xdr:twoCellAnchor>
    <xdr:from>
      <xdr:col>1</xdr:col>
      <xdr:colOff>19050</xdr:colOff>
      <xdr:row>9</xdr:row>
      <xdr:rowOff>104774</xdr:rowOff>
    </xdr:from>
    <xdr:to>
      <xdr:col>3</xdr:col>
      <xdr:colOff>8658</xdr:colOff>
      <xdr:row>31</xdr:row>
      <xdr:rowOff>155864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4300" y="1628774"/>
          <a:ext cx="11636085" cy="44672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AU" sz="1200" b="1" u="sng">
              <a:solidFill>
                <a:sysClr val="windowText" lastClr="000000"/>
              </a:solidFill>
              <a:effectLst/>
              <a:latin typeface="+mn-lt"/>
              <a:ea typeface="+mn-ea"/>
              <a:cs typeface="+mn-cs"/>
            </a:rPr>
            <a:t>Introduction</a:t>
          </a:r>
        </a:p>
        <a:p>
          <a:pPr marL="0" marR="0" indent="0" algn="l" defTabSz="914400" eaLnBrk="1" fontAlgn="auto" latinLnBrk="0" hangingPunct="1">
            <a:lnSpc>
              <a:spcPct val="100000"/>
            </a:lnSpc>
            <a:spcBef>
              <a:spcPts val="0"/>
            </a:spcBef>
            <a:spcAft>
              <a:spcPts val="0"/>
            </a:spcAft>
            <a:buClrTx/>
            <a:buSzTx/>
            <a:buFontTx/>
            <a:buNone/>
            <a:tabLst/>
            <a:defRPr/>
          </a:pPr>
          <a:endParaRPr lang="en-AU" sz="600" b="0" u="none">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AU" sz="1000" b="0" u="none">
              <a:solidFill>
                <a:sysClr val="windowText" lastClr="000000"/>
              </a:solidFill>
              <a:effectLst/>
              <a:latin typeface="+mn-lt"/>
              <a:ea typeface="+mn-ea"/>
              <a:cs typeface="+mn-cs"/>
            </a:rPr>
            <a:t>The Safety in Design (SiD) process as required by relevant </a:t>
          </a:r>
          <a:r>
            <a:rPr lang="en-AU" sz="1000" b="1" u="none">
              <a:solidFill>
                <a:sysClr val="windowText" lastClr="000000"/>
              </a:solidFill>
              <a:effectLst/>
              <a:latin typeface="+mn-lt"/>
              <a:ea typeface="+mn-ea"/>
              <a:cs typeface="+mn-cs"/>
            </a:rPr>
            <a:t>OSH ACT and Regulations </a:t>
          </a:r>
          <a:r>
            <a:rPr lang="en-AU" sz="1000" b="0" u="none">
              <a:solidFill>
                <a:sysClr val="windowText" lastClr="000000"/>
              </a:solidFill>
              <a:effectLst/>
              <a:latin typeface="+mn-lt"/>
              <a:ea typeface="+mn-ea"/>
              <a:cs typeface="+mn-cs"/>
            </a:rPr>
            <a:t>is the integration of hazard identification and risk assessment methods as early as possible in the planning and design process to eliminate or bring the risks of injury to ‘</a:t>
          </a:r>
          <a:r>
            <a:rPr lang="en-AU" sz="1000" b="1" u="none">
              <a:solidFill>
                <a:sysClr val="windowText" lastClr="000000"/>
              </a:solidFill>
              <a:effectLst/>
              <a:latin typeface="+mn-lt"/>
              <a:ea typeface="+mn-ea"/>
              <a:cs typeface="+mn-cs"/>
            </a:rPr>
            <a:t>As Low As is Reasonably Practicable’ (ALARP)</a:t>
          </a:r>
          <a:r>
            <a:rPr lang="en-AU" sz="1000" b="0" u="none">
              <a:solidFill>
                <a:sysClr val="windowText" lastClr="000000"/>
              </a:solidFill>
              <a:effectLst/>
              <a:latin typeface="+mn-lt"/>
              <a:ea typeface="+mn-ea"/>
              <a:cs typeface="+mn-cs"/>
            </a:rPr>
            <a:t> throughout the life of the asset or process being designed. A safe design approach considers the safety of those who design, construct, maintain, clean, repair and demolish an asset as well as those who work in or with it. </a:t>
          </a:r>
        </a:p>
        <a:p>
          <a:pPr marL="0" marR="0" indent="0" algn="l" defTabSz="914400" eaLnBrk="1" fontAlgn="auto" latinLnBrk="0" hangingPunct="1">
            <a:lnSpc>
              <a:spcPct val="100000"/>
            </a:lnSpc>
            <a:spcBef>
              <a:spcPts val="0"/>
            </a:spcBef>
            <a:spcAft>
              <a:spcPts val="0"/>
            </a:spcAft>
            <a:buClrTx/>
            <a:buSzTx/>
            <a:buFontTx/>
            <a:buNone/>
            <a:tabLst/>
            <a:defRPr/>
          </a:pPr>
          <a:endParaRPr lang="en-AU"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AU" sz="1000">
              <a:solidFill>
                <a:sysClr val="windowText" lastClr="000000"/>
              </a:solidFill>
              <a:effectLst/>
              <a:latin typeface="+mn-lt"/>
              <a:ea typeface="+mn-ea"/>
              <a:cs typeface="+mn-cs"/>
            </a:rPr>
            <a:t>This  </a:t>
          </a:r>
          <a:r>
            <a:rPr lang="en-AU" sz="1000" b="1">
              <a:solidFill>
                <a:sysClr val="windowText" lastClr="000000"/>
              </a:solidFill>
              <a:effectLst/>
              <a:latin typeface="+mn-lt"/>
              <a:ea typeface="+mn-ea"/>
              <a:cs typeface="+mn-cs"/>
            </a:rPr>
            <a:t>Safety in Design Report </a:t>
          </a:r>
          <a:r>
            <a:rPr lang="en-AU" sz="1000" b="0">
              <a:solidFill>
                <a:sysClr val="windowText" lastClr="000000"/>
              </a:solidFill>
              <a:effectLst/>
              <a:latin typeface="+mn-lt"/>
              <a:ea typeface="+mn-ea"/>
              <a:cs typeface="+mn-cs"/>
            </a:rPr>
            <a:t>("SiD Report") </a:t>
          </a:r>
          <a:r>
            <a:rPr lang="en-AU" sz="1000" b="0" baseline="0">
              <a:solidFill>
                <a:sysClr val="windowText" lastClr="000000"/>
              </a:solidFill>
              <a:effectLst/>
              <a:latin typeface="+mn-lt"/>
              <a:ea typeface="+mn-ea"/>
              <a:cs typeface="+mn-cs"/>
            </a:rPr>
            <a:t>is </a:t>
          </a:r>
          <a:r>
            <a:rPr lang="en-AU" sz="1000">
              <a:solidFill>
                <a:sysClr val="windowText" lastClr="000000"/>
              </a:solidFill>
              <a:effectLst/>
              <a:latin typeface="+mn-lt"/>
              <a:ea typeface="+mn-ea"/>
              <a:cs typeface="+mn-cs"/>
            </a:rPr>
            <a:t>prepared by the</a:t>
          </a:r>
          <a:r>
            <a:rPr lang="en-AU" sz="1000" baseline="0">
              <a:solidFill>
                <a:sysClr val="windowText" lastClr="000000"/>
              </a:solidFill>
              <a:effectLst/>
              <a:latin typeface="+mn-lt"/>
              <a:ea typeface="+mn-ea"/>
              <a:cs typeface="+mn-cs"/>
            </a:rPr>
            <a:t> D</a:t>
          </a:r>
          <a:r>
            <a:rPr lang="en-AU" sz="1000">
              <a:solidFill>
                <a:sysClr val="windowText" lastClr="000000"/>
              </a:solidFill>
              <a:effectLst/>
              <a:latin typeface="+mn-lt"/>
              <a:ea typeface="+mn-ea"/>
              <a:cs typeface="+mn-cs"/>
            </a:rPr>
            <a:t>esigner and satisfies obligations and responsibilities set out in relevant Regulation in respect of the designer’s scope of work.</a:t>
          </a:r>
        </a:p>
        <a:p>
          <a:pPr marL="0" marR="0" indent="0" algn="l" defTabSz="914400" eaLnBrk="1" fontAlgn="auto" latinLnBrk="0" hangingPunct="1">
            <a:lnSpc>
              <a:spcPct val="100000"/>
            </a:lnSpc>
            <a:spcBef>
              <a:spcPts val="0"/>
            </a:spcBef>
            <a:spcAft>
              <a:spcPts val="0"/>
            </a:spcAft>
            <a:buClrTx/>
            <a:buSzTx/>
            <a:buFontTx/>
            <a:buNone/>
            <a:tabLst/>
            <a:defRPr/>
          </a:pPr>
          <a:endParaRPr lang="en-AU" sz="10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AU" sz="1000">
              <a:solidFill>
                <a:sysClr val="windowText" lastClr="000000"/>
              </a:solidFill>
              <a:effectLst/>
              <a:latin typeface="+mn-lt"/>
              <a:ea typeface="+mn-ea"/>
              <a:cs typeface="+mn-cs"/>
            </a:rPr>
            <a:t>The SiD Report includes </a:t>
          </a:r>
          <a:r>
            <a:rPr lang="en-AU" sz="1000" baseline="0">
              <a:solidFill>
                <a:sysClr val="windowText" lastClr="000000"/>
              </a:solidFill>
              <a:effectLst/>
              <a:latin typeface="+mn-lt"/>
              <a:ea typeface="+mn-ea"/>
              <a:cs typeface="+mn-cs"/>
            </a:rPr>
            <a:t>safety and  other risks that are introduced by the specific design approach for the designer's scope of work, and is considerate of </a:t>
          </a:r>
          <a:r>
            <a:rPr lang="en-AU" sz="1100" b="0">
              <a:solidFill>
                <a:schemeClr val="dk1"/>
              </a:solidFill>
              <a:effectLst/>
              <a:latin typeface="+mn-lt"/>
              <a:ea typeface="+mn-ea"/>
              <a:cs typeface="+mn-cs"/>
            </a:rPr>
            <a:t>operability,</a:t>
          </a:r>
          <a:r>
            <a:rPr lang="en-AU" sz="1100" b="0" baseline="0">
              <a:solidFill>
                <a:schemeClr val="dk1"/>
              </a:solidFill>
              <a:effectLst/>
              <a:latin typeface="+mn-lt"/>
              <a:ea typeface="+mn-ea"/>
              <a:cs typeface="+mn-cs"/>
            </a:rPr>
            <a:t>and constructability risks.</a:t>
          </a:r>
          <a:r>
            <a:rPr lang="en-AU" sz="1000" baseline="0">
              <a:solidFill>
                <a:sysClr val="windowText" lastClr="000000"/>
              </a:solidFill>
              <a:effectLst/>
              <a:latin typeface="+mn-lt"/>
              <a:ea typeface="+mn-ea"/>
              <a:cs typeface="+mn-cs"/>
            </a:rPr>
            <a:t> The report is devided in 3 sections:, which all form part of the deliverables  that are submitted to the Water Corporation as part of the design.</a:t>
          </a:r>
        </a:p>
        <a:p>
          <a:pPr marL="0" marR="0" indent="0" algn="l" defTabSz="914400" eaLnBrk="1" fontAlgn="auto" latinLnBrk="0" hangingPunct="1">
            <a:lnSpc>
              <a:spcPct val="100000"/>
            </a:lnSpc>
            <a:spcBef>
              <a:spcPts val="0"/>
            </a:spcBef>
            <a:spcAft>
              <a:spcPts val="0"/>
            </a:spcAft>
            <a:buClrTx/>
            <a:buSzTx/>
            <a:buFontTx/>
            <a:buNone/>
            <a:tabLst/>
            <a:defRPr/>
          </a:pPr>
          <a:r>
            <a:rPr lang="en-AU" sz="1000" baseline="0">
              <a:solidFill>
                <a:sysClr val="windowText" lastClr="000000"/>
              </a:solidFill>
              <a:effectLst/>
              <a:latin typeface="+mn-lt"/>
              <a:ea typeface="+mn-ea"/>
              <a:cs typeface="+mn-cs"/>
            </a:rPr>
            <a:t>1. Executive summary </a:t>
          </a:r>
        </a:p>
        <a:p>
          <a:pPr marL="0" marR="0" indent="0" algn="l" defTabSz="914400" eaLnBrk="1" fontAlgn="auto" latinLnBrk="0" hangingPunct="1">
            <a:lnSpc>
              <a:spcPct val="100000"/>
            </a:lnSpc>
            <a:spcBef>
              <a:spcPts val="0"/>
            </a:spcBef>
            <a:spcAft>
              <a:spcPts val="0"/>
            </a:spcAft>
            <a:buClrTx/>
            <a:buSzTx/>
            <a:buFontTx/>
            <a:buNone/>
            <a:tabLst/>
            <a:defRPr/>
          </a:pPr>
          <a:r>
            <a:rPr lang="en-AU" sz="1000" baseline="0">
              <a:solidFill>
                <a:sysClr val="windowText" lastClr="000000"/>
              </a:solidFill>
              <a:effectLst/>
              <a:latin typeface="+mn-lt"/>
              <a:ea typeface="+mn-ea"/>
              <a:cs typeface="+mn-cs"/>
            </a:rPr>
            <a:t>2. Approvals and revision history</a:t>
          </a:r>
        </a:p>
        <a:p>
          <a:pPr marL="0" marR="0" indent="0" algn="l" defTabSz="914400" eaLnBrk="1" fontAlgn="auto" latinLnBrk="0" hangingPunct="1">
            <a:lnSpc>
              <a:spcPct val="100000"/>
            </a:lnSpc>
            <a:spcBef>
              <a:spcPts val="0"/>
            </a:spcBef>
            <a:spcAft>
              <a:spcPts val="0"/>
            </a:spcAft>
            <a:buClrTx/>
            <a:buSzTx/>
            <a:buFontTx/>
            <a:buNone/>
            <a:tabLst/>
            <a:defRPr/>
          </a:pPr>
          <a:r>
            <a:rPr lang="en-AU" sz="1000" baseline="0">
              <a:solidFill>
                <a:sysClr val="windowText" lastClr="000000"/>
              </a:solidFill>
              <a:effectLst/>
              <a:latin typeface="+mn-lt"/>
              <a:ea typeface="+mn-ea"/>
              <a:cs typeface="+mn-cs"/>
            </a:rPr>
            <a:t>3. Risk Register</a:t>
          </a:r>
        </a:p>
        <a:p>
          <a:pPr marL="0" marR="0" indent="0" algn="l" defTabSz="914400" eaLnBrk="1" fontAlgn="auto" latinLnBrk="0" hangingPunct="1">
            <a:lnSpc>
              <a:spcPct val="100000"/>
            </a:lnSpc>
            <a:spcBef>
              <a:spcPts val="0"/>
            </a:spcBef>
            <a:spcAft>
              <a:spcPts val="0"/>
            </a:spcAft>
            <a:buClrTx/>
            <a:buSzTx/>
            <a:buFontTx/>
            <a:buNone/>
            <a:tabLst/>
            <a:defRPr/>
          </a:pPr>
          <a:endParaRPr lang="en-AU" sz="600" b="0" u="none">
            <a:solidFill>
              <a:sysClr val="windowText" lastClr="000000"/>
            </a:solidFill>
            <a:effectLst/>
            <a:latin typeface="+mn-lt"/>
            <a:ea typeface="+mn-ea"/>
            <a:cs typeface="+mn-cs"/>
          </a:endParaRPr>
        </a:p>
        <a:p>
          <a:pPr algn="l" eaLnBrk="1" fontAlgn="auto" latinLnBrk="0" hangingPunct="1"/>
          <a:r>
            <a:rPr lang="en-AU" sz="1200" b="1" u="sng">
              <a:solidFill>
                <a:sysClr val="windowText" lastClr="000000"/>
              </a:solidFill>
              <a:effectLst/>
              <a:latin typeface="+mn-lt"/>
              <a:ea typeface="+mn-ea"/>
              <a:cs typeface="+mn-cs"/>
            </a:rPr>
            <a:t>Objective</a:t>
          </a:r>
          <a:endParaRPr lang="en-AU" sz="1200">
            <a:solidFill>
              <a:sysClr val="windowText" lastClr="000000"/>
            </a:solidFill>
            <a:effectLst/>
          </a:endParaRPr>
        </a:p>
        <a:p>
          <a:pPr algn="l"/>
          <a:endParaRPr lang="en-AU" sz="600" b="0">
            <a:solidFill>
              <a:sysClr val="windowText" lastClr="000000"/>
            </a:solidFill>
            <a:effectLst/>
            <a:latin typeface="+mn-lt"/>
            <a:ea typeface="+mn-ea"/>
            <a:cs typeface="+mn-cs"/>
          </a:endParaRPr>
        </a:p>
        <a:p>
          <a:pPr algn="l"/>
          <a:r>
            <a:rPr lang="en-AU" sz="1000" b="0">
              <a:solidFill>
                <a:sysClr val="windowText" lastClr="000000"/>
              </a:solidFill>
              <a:effectLst/>
              <a:latin typeface="+mn-lt"/>
              <a:ea typeface="+mn-ea"/>
              <a:cs typeface="+mn-cs"/>
            </a:rPr>
            <a:t>The objective of the SiD Report is to articulate</a:t>
          </a:r>
          <a:r>
            <a:rPr lang="en-AU" sz="1000" b="0" baseline="0">
              <a:solidFill>
                <a:sysClr val="windowText" lastClr="000000"/>
              </a:solidFill>
              <a:effectLst/>
              <a:latin typeface="+mn-lt"/>
              <a:ea typeface="+mn-ea"/>
              <a:cs typeface="+mn-cs"/>
            </a:rPr>
            <a:t> and communicate </a:t>
          </a:r>
          <a:r>
            <a:rPr lang="en-AU" sz="1000" b="0">
              <a:solidFill>
                <a:sysClr val="windowText" lastClr="000000"/>
              </a:solidFill>
              <a:effectLst/>
              <a:latin typeface="+mn-lt"/>
              <a:ea typeface="+mn-ea"/>
              <a:cs typeface="+mn-cs"/>
            </a:rPr>
            <a:t>all  hazards and risks associated with the design, and in turn treat those hazards to ensure</a:t>
          </a:r>
          <a:r>
            <a:rPr lang="en-AU" sz="1000" b="0" baseline="0">
              <a:solidFill>
                <a:sysClr val="windowText" lastClr="000000"/>
              </a:solidFill>
              <a:effectLst/>
              <a:latin typeface="+mn-lt"/>
              <a:ea typeface="+mn-ea"/>
              <a:cs typeface="+mn-cs"/>
            </a:rPr>
            <a:t> - </a:t>
          </a:r>
          <a:r>
            <a:rPr lang="en-AU" sz="1000" b="0">
              <a:solidFill>
                <a:sysClr val="windowText" lastClr="000000"/>
              </a:solidFill>
              <a:effectLst/>
              <a:latin typeface="+mn-lt"/>
              <a:ea typeface="+mn-ea"/>
              <a:cs typeface="+mn-cs"/>
            </a:rPr>
            <a:t>so far as is reasonably practicable - the safety of workers and the general</a:t>
          </a:r>
          <a:r>
            <a:rPr lang="en-AU" sz="1000" b="0" baseline="0">
              <a:solidFill>
                <a:sysClr val="windowText" lastClr="000000"/>
              </a:solidFill>
              <a:effectLst/>
              <a:latin typeface="+mn-lt"/>
              <a:ea typeface="+mn-ea"/>
              <a:cs typeface="+mn-cs"/>
            </a:rPr>
            <a:t> public by using the highest reasonable risk treatment (</a:t>
          </a:r>
          <a:r>
            <a:rPr lang="en-AU" sz="1000" b="1" baseline="0">
              <a:solidFill>
                <a:sysClr val="windowText" lastClr="000000"/>
              </a:solidFill>
              <a:effectLst/>
              <a:latin typeface="+mn-lt"/>
              <a:ea typeface="+mn-ea"/>
              <a:cs typeface="+mn-cs"/>
            </a:rPr>
            <a:t>hierarchy of control</a:t>
          </a:r>
          <a:r>
            <a:rPr lang="en-AU" sz="1000" b="0" baseline="0">
              <a:solidFill>
                <a:sysClr val="windowText" lastClr="000000"/>
              </a:solidFill>
              <a:effectLst/>
              <a:latin typeface="+mn-lt"/>
              <a:ea typeface="+mn-ea"/>
              <a:cs typeface="+mn-cs"/>
            </a:rPr>
            <a:t>). </a:t>
          </a:r>
          <a:endParaRPr lang="en-AU" sz="1000" b="1" u="sng">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AU" sz="1000" b="1" u="sng">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AU" sz="1000" b="1">
              <a:solidFill>
                <a:schemeClr val="dk1"/>
              </a:solidFill>
              <a:effectLst/>
              <a:latin typeface="+mn-lt"/>
              <a:ea typeface="+mn-ea"/>
              <a:cs typeface="+mn-cs"/>
            </a:rPr>
            <a:t>Safe design is the Designer’s responsibility.</a:t>
          </a:r>
          <a:r>
            <a:rPr lang="en-AU" sz="1000" b="0" baseline="0">
              <a:solidFill>
                <a:schemeClr val="dk1"/>
              </a:solidFill>
              <a:effectLst/>
              <a:latin typeface="+mn-lt"/>
              <a:ea typeface="+mn-ea"/>
              <a:cs typeface="+mn-cs"/>
            </a:rPr>
            <a:t> </a:t>
          </a:r>
          <a:r>
            <a:rPr lang="en-AU" sz="1000" b="0" baseline="0">
              <a:solidFill>
                <a:sysClr val="windowText" lastClr="000000"/>
              </a:solidFill>
              <a:effectLst/>
              <a:latin typeface="+mn-lt"/>
              <a:ea typeface="+mn-ea"/>
              <a:cs typeface="+mn-cs"/>
            </a:rPr>
            <a:t>As the design progresses the Designer captures hazards and risks identified and records decisions relating to their risk treatment in a </a:t>
          </a:r>
          <a:r>
            <a:rPr lang="en-AU" sz="1000" b="1" u="sng" baseline="0">
              <a:solidFill>
                <a:schemeClr val="tx2"/>
              </a:solidFill>
              <a:effectLst/>
              <a:latin typeface="+mn-lt"/>
              <a:ea typeface="+mn-ea"/>
              <a:cs typeface="+mn-cs"/>
            </a:rPr>
            <a:t>Risk Register </a:t>
          </a:r>
          <a:r>
            <a:rPr lang="en-AU" sz="1000" b="0" baseline="0">
              <a:solidFill>
                <a:sysClr val="windowText" lastClr="000000"/>
              </a:solidFill>
              <a:effectLst/>
              <a:latin typeface="+mn-lt"/>
              <a:ea typeface="+mn-ea"/>
              <a:cs typeface="+mn-cs"/>
            </a:rPr>
            <a:t> (sheet 3) This Register is carried through and updated in each phase of the design and forms  the Report.</a:t>
          </a:r>
        </a:p>
        <a:p>
          <a:pPr marL="0" marR="0" indent="0" algn="l" defTabSz="914400" eaLnBrk="1" fontAlgn="auto" latinLnBrk="0" hangingPunct="1">
            <a:lnSpc>
              <a:spcPct val="100000"/>
            </a:lnSpc>
            <a:spcBef>
              <a:spcPts val="0"/>
            </a:spcBef>
            <a:spcAft>
              <a:spcPts val="0"/>
            </a:spcAft>
            <a:buClrTx/>
            <a:buSzTx/>
            <a:buFontTx/>
            <a:buNone/>
            <a:tabLst/>
            <a:defRPr/>
          </a:pPr>
          <a:endParaRPr lang="en-AU" sz="1000" b="0"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AU" sz="1000" b="0" baseline="0">
              <a:solidFill>
                <a:sysClr val="windowText" lastClr="000000"/>
              </a:solidFill>
              <a:effectLst/>
              <a:latin typeface="+mn-lt"/>
              <a:ea typeface="+mn-ea"/>
              <a:cs typeface="+mn-cs"/>
            </a:rPr>
            <a:t>At the start of construction, at the start-up meeting, the Designer will present relevant points form the Safety in Design Report  to the Contractor - and specifically the </a:t>
          </a:r>
          <a:r>
            <a:rPr lang="en-AU" sz="1000" b="1" u="sng" baseline="0">
              <a:solidFill>
                <a:schemeClr val="tx2"/>
              </a:solidFill>
              <a:effectLst/>
              <a:latin typeface="+mn-lt"/>
              <a:ea typeface="+mn-ea"/>
              <a:cs typeface="+mn-cs"/>
            </a:rPr>
            <a:t>Executive Risk Summary </a:t>
          </a:r>
          <a:r>
            <a:rPr lang="en-AU" sz="1000" b="1" u="none" baseline="0">
              <a:solidFill>
                <a:schemeClr val="tx2"/>
              </a:solidFill>
              <a:effectLst/>
              <a:latin typeface="+mn-lt"/>
              <a:ea typeface="+mn-ea"/>
              <a:cs typeface="+mn-cs"/>
            </a:rPr>
            <a:t>  </a:t>
          </a:r>
          <a:r>
            <a:rPr lang="en-AU" sz="1000" b="0" u="none" baseline="0">
              <a:solidFill>
                <a:sysClr val="windowText" lastClr="000000"/>
              </a:solidFill>
              <a:effectLst/>
              <a:latin typeface="+mn-lt"/>
              <a:ea typeface="+mn-ea"/>
              <a:cs typeface="+mn-cs"/>
            </a:rPr>
            <a:t>(sheet 1) </a:t>
          </a:r>
          <a:r>
            <a:rPr lang="en-AU" sz="1000" b="0" baseline="0">
              <a:solidFill>
                <a:sysClr val="windowText" lastClr="000000"/>
              </a:solidFill>
              <a:effectLst/>
              <a:latin typeface="+mn-lt"/>
              <a:ea typeface="+mn-ea"/>
              <a:cs typeface="+mn-cs"/>
            </a:rPr>
            <a:t>to the Constructor.  A Safety in Design presentation should be prepared to explain the context for preparing the SiD Report, the benefits of the report for constructors, the high or extreme risks that have been mitigated or not through the design and what actions are suggested for the constructor to manage these risks.  The Project Manager and Superintendents Representative will work with the Constructor to action the proposed controls during the life of the project.  </a:t>
          </a:r>
        </a:p>
        <a:p>
          <a:pPr marL="0" indent="0" algn="l"/>
          <a:endParaRPr lang="en-AU" sz="1000" b="0" baseline="0">
            <a:solidFill>
              <a:sysClr val="windowText" lastClr="000000"/>
            </a:solidFill>
            <a:effectLst/>
            <a:latin typeface="+mn-lt"/>
            <a:ea typeface="+mn-ea"/>
            <a:cs typeface="+mn-cs"/>
          </a:endParaRPr>
        </a:p>
        <a:p>
          <a:pPr marL="0" indent="0" algn="l"/>
          <a:r>
            <a:rPr lang="en-AU" sz="1000" b="0" baseline="0">
              <a:solidFill>
                <a:sysClr val="windowText" lastClr="000000"/>
              </a:solidFill>
              <a:effectLst/>
              <a:latin typeface="+mn-lt"/>
              <a:ea typeface="+mn-ea"/>
              <a:cs typeface="+mn-cs"/>
            </a:rPr>
            <a:t>The Designer must maintain the Risk register in this SiD Report and the risk treatment strategies for each identified risk. See "Management of Change" below for further instructions.</a:t>
          </a:r>
        </a:p>
        <a:p>
          <a:pPr algn="l"/>
          <a:r>
            <a:rPr lang="en-AU" sz="1000">
              <a:solidFill>
                <a:sysClr val="windowText" lastClr="000000"/>
              </a:solidFill>
              <a:effectLst/>
              <a:latin typeface="+mn-lt"/>
              <a:ea typeface="+mn-ea"/>
              <a:cs typeface="+mn-cs"/>
            </a:rPr>
            <a:t> </a:t>
          </a:r>
        </a:p>
        <a:p>
          <a:pPr marL="0" indent="0" algn="l"/>
          <a:endParaRPr lang="en-AU" sz="1000" b="0" u="none">
            <a:solidFill>
              <a:sysClr val="windowText" lastClr="000000"/>
            </a:solidFill>
            <a:effectLst/>
            <a:latin typeface="+mn-lt"/>
            <a:ea typeface="+mn-ea"/>
            <a:cs typeface="+mn-cs"/>
          </a:endParaRPr>
        </a:p>
      </xdr:txBody>
    </xdr:sp>
    <xdr:clientData/>
  </xdr:twoCellAnchor>
  <xdr:twoCellAnchor>
    <xdr:from>
      <xdr:col>1</xdr:col>
      <xdr:colOff>19917</xdr:colOff>
      <xdr:row>32</xdr:row>
      <xdr:rowOff>101313</xdr:rowOff>
    </xdr:from>
    <xdr:to>
      <xdr:col>3</xdr:col>
      <xdr:colOff>8659</xdr:colOff>
      <xdr:row>42</xdr:row>
      <xdr:rowOff>138547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5167" y="6231949"/>
          <a:ext cx="11635219" cy="194223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AU" sz="1200" b="1" u="sng">
              <a:solidFill>
                <a:schemeClr val="dk1"/>
              </a:solidFill>
              <a:effectLst/>
              <a:latin typeface="+mn-lt"/>
              <a:ea typeface="+mn-ea"/>
              <a:cs typeface="+mn-cs"/>
            </a:rPr>
            <a:t>Management of change</a:t>
          </a:r>
        </a:p>
        <a:p>
          <a:pPr marL="0" marR="0" indent="0" defTabSz="914400" eaLnBrk="1" fontAlgn="auto" latinLnBrk="0" hangingPunct="1">
            <a:lnSpc>
              <a:spcPct val="100000"/>
            </a:lnSpc>
            <a:spcBef>
              <a:spcPts val="0"/>
            </a:spcBef>
            <a:spcAft>
              <a:spcPts val="0"/>
            </a:spcAft>
            <a:buClrTx/>
            <a:buSzTx/>
            <a:buFontTx/>
            <a:buNone/>
            <a:tabLst/>
            <a:defRPr/>
          </a:pPr>
          <a:endParaRPr lang="en-AU" sz="600" b="0" u="none">
            <a:solidFill>
              <a:schemeClr val="dk1"/>
            </a:solidFill>
            <a:effectLst/>
            <a:latin typeface="+mn-lt"/>
            <a:ea typeface="+mn-ea"/>
            <a:cs typeface="+mn-cs"/>
          </a:endParaRPr>
        </a:p>
        <a:p>
          <a:r>
            <a:rPr lang="en-AU" sz="1000">
              <a:solidFill>
                <a:schemeClr val="dk1"/>
              </a:solidFill>
              <a:effectLst/>
              <a:latin typeface="+mn-lt"/>
              <a:ea typeface="+mn-ea"/>
              <a:cs typeface="+mn-cs"/>
            </a:rPr>
            <a:t>This SiD Report will be based on information available and accumulated during the design process, the existing site conditions, the location of existing services and infrastructure.</a:t>
          </a:r>
        </a:p>
        <a:p>
          <a:r>
            <a:rPr lang="en-AU" sz="1000">
              <a:solidFill>
                <a:schemeClr val="dk1"/>
              </a:solidFill>
              <a:effectLst/>
              <a:latin typeface="+mn-lt"/>
              <a:ea typeface="+mn-ea"/>
              <a:cs typeface="+mn-cs"/>
            </a:rPr>
            <a:t> </a:t>
          </a:r>
        </a:p>
        <a:p>
          <a:r>
            <a:rPr lang="en-AU" sz="1000">
              <a:solidFill>
                <a:schemeClr val="dk1"/>
              </a:solidFill>
              <a:effectLst/>
              <a:latin typeface="+mn-lt"/>
              <a:ea typeface="+mn-ea"/>
              <a:cs typeface="+mn-cs"/>
            </a:rPr>
            <a:t>Any modification to the design during the construction stage or maintenance stage could vary the risks initially assessed and in such case the</a:t>
          </a:r>
          <a:r>
            <a:rPr lang="en-AU" sz="1000" baseline="0">
              <a:solidFill>
                <a:schemeClr val="dk1"/>
              </a:solidFill>
              <a:effectLst/>
              <a:latin typeface="+mn-lt"/>
              <a:ea typeface="+mn-ea"/>
              <a:cs typeface="+mn-cs"/>
            </a:rPr>
            <a:t> </a:t>
          </a:r>
          <a:r>
            <a:rPr lang="en-AU" sz="1100" b="0" baseline="0">
              <a:solidFill>
                <a:schemeClr val="dk1"/>
              </a:solidFill>
              <a:effectLst/>
              <a:latin typeface="+mn-lt"/>
              <a:ea typeface="+mn-ea"/>
              <a:cs typeface="+mn-cs"/>
            </a:rPr>
            <a:t>SiD Report should be </a:t>
          </a:r>
          <a:r>
            <a:rPr lang="en-AU" sz="1000">
              <a:solidFill>
                <a:schemeClr val="dk1"/>
              </a:solidFill>
              <a:effectLst/>
              <a:latin typeface="+mn-lt"/>
              <a:ea typeface="+mn-ea"/>
              <a:cs typeface="+mn-cs"/>
            </a:rPr>
            <a:t>reviewed to determine whether the changes alter any risks or create any new risks and whether additional risk treatment is required. The Risk Register, Executive Summary  and the Approvals and Revision</a:t>
          </a:r>
          <a:r>
            <a:rPr lang="en-AU" sz="1000" baseline="0">
              <a:solidFill>
                <a:schemeClr val="dk1"/>
              </a:solidFill>
              <a:effectLst/>
              <a:latin typeface="+mn-lt"/>
              <a:ea typeface="+mn-ea"/>
              <a:cs typeface="+mn-cs"/>
            </a:rPr>
            <a:t> History  in</a:t>
          </a:r>
          <a:r>
            <a:rPr lang="en-AU" sz="1000">
              <a:solidFill>
                <a:schemeClr val="dk1"/>
              </a:solidFill>
              <a:effectLst/>
              <a:latin typeface="+mn-lt"/>
              <a:ea typeface="+mn-ea"/>
              <a:cs typeface="+mn-cs"/>
            </a:rPr>
            <a:t> the Report should be updated to </a:t>
          </a:r>
          <a:r>
            <a:rPr lang="en-AU" sz="1000" baseline="0">
              <a:solidFill>
                <a:schemeClr val="dk1"/>
              </a:solidFill>
              <a:effectLst/>
              <a:latin typeface="+mn-lt"/>
              <a:ea typeface="+mn-ea"/>
              <a:cs typeface="+mn-cs"/>
            </a:rPr>
            <a:t>reflect the change.</a:t>
          </a:r>
          <a:endParaRPr lang="en-AU" sz="1000">
            <a:solidFill>
              <a:schemeClr val="dk1"/>
            </a:solidFill>
            <a:effectLst/>
            <a:latin typeface="+mn-lt"/>
            <a:ea typeface="+mn-ea"/>
            <a:cs typeface="+mn-cs"/>
          </a:endParaRPr>
        </a:p>
        <a:p>
          <a:r>
            <a:rPr lang="en-AU" sz="10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AU" sz="1000">
              <a:solidFill>
                <a:schemeClr val="dk1"/>
              </a:solidFill>
              <a:effectLst/>
              <a:latin typeface="+mn-lt"/>
              <a:ea typeface="+mn-ea"/>
              <a:cs typeface="+mn-cs"/>
            </a:rPr>
            <a:t>Should any changes to the design of an asset be considered during construction, then the Project Manager or Contract Manager must consult the Design Manager to ascertain whether the change has an impact on the residual safety risk.  If the Design Manager determines that change </a:t>
          </a:r>
          <a:r>
            <a:rPr lang="en-AU" sz="1000" baseline="0">
              <a:solidFill>
                <a:schemeClr val="dk1"/>
              </a:solidFill>
              <a:effectLst/>
              <a:latin typeface="+mn-lt"/>
              <a:ea typeface="+mn-ea"/>
              <a:cs typeface="+mn-cs"/>
            </a:rPr>
            <a:t> may </a:t>
          </a:r>
          <a:r>
            <a:rPr lang="en-AU" sz="1000">
              <a:solidFill>
                <a:schemeClr val="dk1"/>
              </a:solidFill>
              <a:effectLst/>
              <a:latin typeface="+mn-lt"/>
              <a:ea typeface="+mn-ea"/>
              <a:cs typeface="+mn-cs"/>
            </a:rPr>
            <a:t>alter the  SiD Report they must consult with the Designer and Project Manager to update the SiD Report and communicate the changes to the Contractor such that all risks are brought to a level considered to be SFAIRP</a:t>
          </a:r>
          <a:r>
            <a:rPr lang="en-AU" sz="1000" baseline="0">
              <a:solidFill>
                <a:schemeClr val="dk1"/>
              </a:solidFill>
              <a:effectLst/>
              <a:latin typeface="+mn-lt"/>
              <a:ea typeface="+mn-ea"/>
              <a:cs typeface="+mn-cs"/>
            </a:rPr>
            <a:t> a</a:t>
          </a:r>
          <a:r>
            <a:rPr lang="en-AU" sz="1000">
              <a:solidFill>
                <a:schemeClr val="dk1"/>
              </a:solidFill>
              <a:effectLst/>
              <a:latin typeface="+mn-lt"/>
              <a:ea typeface="+mn-ea"/>
              <a:cs typeface="+mn-cs"/>
            </a:rPr>
            <a:t>gain. </a:t>
          </a:r>
          <a:r>
            <a:rPr lang="en-AU" sz="1100" b="0">
              <a:solidFill>
                <a:schemeClr val="dk1"/>
              </a:solidFill>
              <a:effectLst/>
              <a:latin typeface="+mn-lt"/>
              <a:ea typeface="+mn-ea"/>
              <a:cs typeface="+mn-cs"/>
            </a:rPr>
            <a:t>Any change is</a:t>
          </a:r>
          <a:r>
            <a:rPr lang="en-AU" sz="1100" b="0" baseline="0">
              <a:solidFill>
                <a:schemeClr val="dk1"/>
              </a:solidFill>
              <a:effectLst/>
              <a:latin typeface="+mn-lt"/>
              <a:ea typeface="+mn-ea"/>
              <a:cs typeface="+mn-cs"/>
            </a:rPr>
            <a:t> reflected in the </a:t>
          </a:r>
          <a:r>
            <a:rPr lang="en-AU" sz="1000" b="1" u="sng" baseline="0">
              <a:solidFill>
                <a:schemeClr val="tx2"/>
              </a:solidFill>
              <a:effectLst/>
              <a:latin typeface="+mn-lt"/>
              <a:ea typeface="+mn-ea"/>
              <a:cs typeface="+mn-cs"/>
            </a:rPr>
            <a:t>Risk Register</a:t>
          </a:r>
          <a:r>
            <a:rPr lang="en-AU" sz="1100">
              <a:solidFill>
                <a:schemeClr val="dk1"/>
              </a:solidFill>
              <a:effectLst/>
              <a:latin typeface="+mn-lt"/>
              <a:ea typeface="+mn-ea"/>
              <a:cs typeface="+mn-cs"/>
            </a:rPr>
            <a:t>, </a:t>
          </a:r>
          <a:r>
            <a:rPr lang="en-AU" sz="1000" b="1" u="sng" baseline="0">
              <a:solidFill>
                <a:schemeClr val="tx2"/>
              </a:solidFill>
              <a:effectLst/>
              <a:latin typeface="+mn-lt"/>
              <a:ea typeface="+mn-ea"/>
              <a:cs typeface="+mn-cs"/>
            </a:rPr>
            <a:t>Executive Summary </a:t>
          </a:r>
          <a:r>
            <a:rPr lang="en-AU" sz="1100">
              <a:solidFill>
                <a:schemeClr val="dk1"/>
              </a:solidFill>
              <a:effectLst/>
              <a:latin typeface="+mn-lt"/>
              <a:ea typeface="+mn-ea"/>
              <a:cs typeface="+mn-cs"/>
            </a:rPr>
            <a:t>and</a:t>
          </a:r>
          <a:r>
            <a:rPr lang="en-AU" sz="1100" baseline="0">
              <a:solidFill>
                <a:schemeClr val="dk1"/>
              </a:solidFill>
              <a:effectLst/>
              <a:latin typeface="+mn-lt"/>
              <a:ea typeface="+mn-ea"/>
              <a:cs typeface="+mn-cs"/>
            </a:rPr>
            <a:t> </a:t>
          </a:r>
          <a:r>
            <a:rPr lang="en-AU" sz="1100" b="1" baseline="0">
              <a:solidFill>
                <a:schemeClr val="dk1"/>
              </a:solidFill>
              <a:effectLst/>
              <a:latin typeface="+mn-lt"/>
              <a:ea typeface="+mn-ea"/>
              <a:cs typeface="+mn-cs"/>
            </a:rPr>
            <a:t>recorded in the </a:t>
          </a:r>
          <a:r>
            <a:rPr lang="en-AU" sz="1000" b="1" u="sng" baseline="0">
              <a:solidFill>
                <a:schemeClr val="tx2"/>
              </a:solidFill>
              <a:effectLst/>
              <a:latin typeface="+mn-lt"/>
              <a:ea typeface="+mn-ea"/>
              <a:cs typeface="+mn-cs"/>
            </a:rPr>
            <a:t>Approval and Revision history </a:t>
          </a:r>
          <a:r>
            <a:rPr lang="en-AU" sz="1100" b="1" baseline="0">
              <a:solidFill>
                <a:schemeClr val="dk1"/>
              </a:solidFill>
              <a:effectLst/>
              <a:latin typeface="+mn-lt"/>
              <a:ea typeface="+mn-ea"/>
              <a:cs typeface="+mn-cs"/>
            </a:rPr>
            <a:t>worksheets. </a:t>
          </a:r>
          <a:r>
            <a:rPr lang="en-AU" sz="1100" b="0" baseline="0">
              <a:solidFill>
                <a:schemeClr val="dk1"/>
              </a:solidFill>
              <a:effectLst/>
              <a:latin typeface="+mn-lt"/>
              <a:ea typeface="+mn-ea"/>
              <a:cs typeface="+mn-cs"/>
            </a:rPr>
            <a:t>Notification of change to residual risks that are relevant to construction activities will need to be provided to the Construction Manager.</a:t>
          </a:r>
          <a:endParaRPr lang="en-AU" sz="1200" b="0" u="none">
            <a:solidFill>
              <a:schemeClr val="dk1"/>
            </a:solidFill>
            <a:effectLst/>
            <a:latin typeface="+mn-lt"/>
            <a:ea typeface="+mn-ea"/>
            <a:cs typeface="+mn-cs"/>
          </a:endParaRPr>
        </a:p>
        <a:p>
          <a:r>
            <a:rPr lang="en-AU" sz="1100">
              <a:solidFill>
                <a:schemeClr val="dk1"/>
              </a:solidFill>
              <a:effectLst/>
              <a:latin typeface="+mn-lt"/>
              <a:ea typeface="+mn-ea"/>
              <a:cs typeface="+mn-cs"/>
            </a:rPr>
            <a:t> </a:t>
          </a:r>
          <a:endParaRPr lang="en-AU" sz="1200" b="0" u="none">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8</xdr:row>
      <xdr:rowOff>38101</xdr:rowOff>
    </xdr:from>
    <xdr:to>
      <xdr:col>10</xdr:col>
      <xdr:colOff>552451</xdr:colOff>
      <xdr:row>10</xdr:row>
      <xdr:rowOff>95251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626" y="3781426"/>
          <a:ext cx="125349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u="sng">
              <a:latin typeface="Arial" panose="020B0604020202020204" pitchFamily="34" charset="0"/>
              <a:cs typeface="Arial" panose="020B0604020202020204" pitchFamily="34" charset="0"/>
            </a:rPr>
            <a:t>EXECUTIVE SUMMARY</a:t>
          </a:r>
          <a:r>
            <a:rPr lang="en-AU" sz="1200" b="0" u="none" baseline="0">
              <a:latin typeface="Arial" panose="020B0604020202020204" pitchFamily="34" charset="0"/>
              <a:cs typeface="Arial" panose="020B0604020202020204" pitchFamily="34" charset="0"/>
            </a:rPr>
            <a:t> </a:t>
          </a:r>
          <a:endParaRPr lang="en-AU" sz="1200" b="0" i="1" u="none" baseline="0">
            <a:solidFill>
              <a:schemeClr val="bg1">
                <a:lumMod val="65000"/>
              </a:schemeClr>
            </a:solidFill>
            <a:latin typeface="Arial" panose="020B0604020202020204" pitchFamily="34" charset="0"/>
            <a:cs typeface="Arial" panose="020B0604020202020204" pitchFamily="34" charset="0"/>
          </a:endParaRPr>
        </a:p>
        <a:p>
          <a:endParaRPr lang="en-AU" sz="1200" b="0" u="none">
            <a:solidFill>
              <a:sysClr val="windowText" lastClr="000000"/>
            </a:solidFill>
            <a:latin typeface="Arial" panose="020B0604020202020204" pitchFamily="34" charset="0"/>
            <a:cs typeface="Arial" panose="020B0604020202020204" pitchFamily="34" charset="0"/>
          </a:endParaRPr>
        </a:p>
        <a:p>
          <a:endParaRPr lang="en-AU" sz="1200" b="0" u="none">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5</xdr:row>
      <xdr:rowOff>1</xdr:rowOff>
    </xdr:from>
    <xdr:to>
      <xdr:col>10</xdr:col>
      <xdr:colOff>552450</xdr:colOff>
      <xdr:row>5</xdr:row>
      <xdr:rowOff>2143125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514476"/>
          <a:ext cx="9286875" cy="2143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0" i="1" u="none" baseline="0">
              <a:solidFill>
                <a:schemeClr val="bg1">
                  <a:lumMod val="65000"/>
                </a:schemeClr>
              </a:solidFill>
              <a:latin typeface="Arial" panose="020B0604020202020204" pitchFamily="34" charset="0"/>
              <a:cs typeface="Arial" panose="020B0604020202020204" pitchFamily="34" charset="0"/>
            </a:rPr>
            <a:t>Provide a short summary of the scope of work to set the context of this SiD Report and associated risk assessment.</a:t>
          </a:r>
          <a:endParaRPr lang="en-AU" sz="1200" b="0" i="1" u="none">
            <a:solidFill>
              <a:schemeClr val="bg1">
                <a:lumMod val="65000"/>
              </a:schemeClr>
            </a:solidFill>
            <a:latin typeface="Arial" panose="020B0604020202020204" pitchFamily="34" charset="0"/>
            <a:cs typeface="Arial" panose="020B0604020202020204" pitchFamily="34" charset="0"/>
          </a:endParaRPr>
        </a:p>
        <a:p>
          <a:endParaRPr lang="en-AU" sz="1200" b="0" u="none">
            <a:solidFill>
              <a:sysClr val="windowText" lastClr="000000"/>
            </a:solidFill>
            <a:latin typeface="Arial" panose="020B0604020202020204" pitchFamily="34" charset="0"/>
            <a:cs typeface="Arial" panose="020B0604020202020204" pitchFamily="34" charset="0"/>
          </a:endParaRPr>
        </a:p>
        <a:p>
          <a:endParaRPr lang="en-AU" sz="1200" b="0" u="none">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935550</xdr:colOff>
      <xdr:row>10</xdr:row>
      <xdr:rowOff>1194404</xdr:rowOff>
    </xdr:from>
    <xdr:ext cx="8139539" cy="1094274"/>
    <xdr:sp macro="" textlink="">
      <xdr:nvSpPr>
        <xdr:cNvPr id="2" name="Rectangle 1">
          <a:extLst>
            <a:ext uri="{FF2B5EF4-FFF2-40B4-BE49-F238E27FC236}">
              <a16:creationId xmlns:a16="http://schemas.microsoft.com/office/drawing/2014/main" id="{00000000-0008-0000-0300-000002000000}"/>
            </a:ext>
          </a:extLst>
        </xdr:cNvPr>
        <xdr:cNvSpPr/>
      </xdr:nvSpPr>
      <xdr:spPr>
        <a:xfrm rot="21119131">
          <a:off x="4831275" y="6509354"/>
          <a:ext cx="8139539" cy="1094274"/>
        </a:xfrm>
        <a:prstGeom prst="rect">
          <a:avLst/>
        </a:prstGeom>
        <a:noFill/>
      </xdr:spPr>
      <xdr:txBody>
        <a:bodyPr wrap="square" lIns="91440" tIns="45720" rIns="91440" bIns="45720">
          <a:spAutoFit/>
        </a:bodyPr>
        <a:lstStyle/>
        <a:p>
          <a:pPr algn="ctr"/>
          <a:r>
            <a:rPr lang="en-US" sz="3200" b="0" cap="none" spc="-100">
              <a:ln w="18415" cmpd="sng">
                <a:solidFill>
                  <a:srgbClr val="FFFFFF"/>
                </a:solidFill>
                <a:prstDash val="solid"/>
              </a:ln>
              <a:solidFill>
                <a:srgbClr val="FF0000"/>
              </a:solidFill>
              <a:effectLst>
                <a:outerShdw blurRad="63500" dir="3600000" algn="tl" rotWithShape="0">
                  <a:srgbClr val="000000">
                    <a:alpha val="70000"/>
                  </a:srgbClr>
                </a:outerShdw>
              </a:effectLst>
            </a:rPr>
            <a:t>EXAMPLES</a:t>
          </a:r>
          <a:r>
            <a:rPr lang="en-US" sz="3200" b="0" cap="none" spc="-100" baseline="0">
              <a:ln w="18415" cmpd="sng">
                <a:solidFill>
                  <a:srgbClr val="FFFFFF"/>
                </a:solidFill>
                <a:prstDash val="solid"/>
              </a:ln>
              <a:solidFill>
                <a:srgbClr val="FF0000"/>
              </a:solidFill>
              <a:effectLst>
                <a:outerShdw blurRad="63500" dir="3600000" algn="tl" rotWithShape="0">
                  <a:srgbClr val="000000">
                    <a:alpha val="70000"/>
                  </a:srgbClr>
                </a:outerShdw>
              </a:effectLst>
            </a:rPr>
            <a:t> ONLY - </a:t>
          </a:r>
        </a:p>
        <a:p>
          <a:pPr algn="ctr"/>
          <a:r>
            <a:rPr lang="en-US" sz="3200" b="0" cap="none" spc="-100" baseline="0">
              <a:ln w="18415" cmpd="sng">
                <a:solidFill>
                  <a:srgbClr val="FFFFFF"/>
                </a:solidFill>
                <a:prstDash val="solid"/>
              </a:ln>
              <a:solidFill>
                <a:srgbClr val="FF0000"/>
              </a:solidFill>
              <a:effectLst>
                <a:outerShdw blurRad="63500" dir="3600000" algn="tl" rotWithShape="0">
                  <a:srgbClr val="000000">
                    <a:alpha val="70000"/>
                  </a:srgbClr>
                </a:outerShdw>
              </a:effectLst>
            </a:rPr>
            <a:t>DELETE FROM FINAL SiD REPORT</a:t>
          </a:r>
          <a:endParaRPr lang="en-US" sz="3200" b="0" cap="none" spc="-100">
            <a:ln w="18415" cmpd="sng">
              <a:solidFill>
                <a:srgbClr val="FFFFFF"/>
              </a:solidFill>
              <a:prstDash val="solid"/>
            </a:ln>
            <a:solidFill>
              <a:srgbClr val="FF0000"/>
            </a:solidFill>
            <a:effectLst>
              <a:outerShdw blurRad="63500" dir="3600000" algn="tl" rotWithShape="0">
                <a:srgbClr val="000000">
                  <a:alpha val="70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66395</xdr:colOff>
      <xdr:row>12</xdr:row>
      <xdr:rowOff>265716</xdr:rowOff>
    </xdr:from>
    <xdr:ext cx="8139539" cy="1094274"/>
    <xdr:sp macro="" textlink="">
      <xdr:nvSpPr>
        <xdr:cNvPr id="2" name="Rectangle 1">
          <a:extLst>
            <a:ext uri="{FF2B5EF4-FFF2-40B4-BE49-F238E27FC236}">
              <a16:creationId xmlns:a16="http://schemas.microsoft.com/office/drawing/2014/main" id="{00000000-0008-0000-0400-000002000000}"/>
            </a:ext>
          </a:extLst>
        </xdr:cNvPr>
        <xdr:cNvSpPr/>
      </xdr:nvSpPr>
      <xdr:spPr>
        <a:xfrm rot="21119131">
          <a:off x="4936051" y="5587810"/>
          <a:ext cx="8139539" cy="1094274"/>
        </a:xfrm>
        <a:prstGeom prst="rect">
          <a:avLst/>
        </a:prstGeom>
        <a:noFill/>
      </xdr:spPr>
      <xdr:txBody>
        <a:bodyPr wrap="square" lIns="91440" tIns="45720" rIns="91440" bIns="45720">
          <a:spAutoFit/>
        </a:bodyPr>
        <a:lstStyle/>
        <a:p>
          <a:pPr algn="ctr"/>
          <a:r>
            <a:rPr lang="en-US" sz="3200" b="0" cap="none" spc="-100">
              <a:ln w="18415" cmpd="sng">
                <a:solidFill>
                  <a:srgbClr val="FFFFFF"/>
                </a:solidFill>
                <a:prstDash val="solid"/>
              </a:ln>
              <a:solidFill>
                <a:srgbClr val="FF0000"/>
              </a:solidFill>
              <a:effectLst>
                <a:outerShdw blurRad="63500" dir="3600000" algn="tl" rotWithShape="0">
                  <a:srgbClr val="000000">
                    <a:alpha val="70000"/>
                  </a:srgbClr>
                </a:outerShdw>
              </a:effectLst>
            </a:rPr>
            <a:t>EXAMPLES</a:t>
          </a:r>
          <a:r>
            <a:rPr lang="en-US" sz="3200" b="0" cap="none" spc="-100" baseline="0">
              <a:ln w="18415" cmpd="sng">
                <a:solidFill>
                  <a:srgbClr val="FFFFFF"/>
                </a:solidFill>
                <a:prstDash val="solid"/>
              </a:ln>
              <a:solidFill>
                <a:srgbClr val="FF0000"/>
              </a:solidFill>
              <a:effectLst>
                <a:outerShdw blurRad="63500" dir="3600000" algn="tl" rotWithShape="0">
                  <a:srgbClr val="000000">
                    <a:alpha val="70000"/>
                  </a:srgbClr>
                </a:outerShdw>
              </a:effectLst>
            </a:rPr>
            <a:t> ONLY - </a:t>
          </a:r>
        </a:p>
        <a:p>
          <a:pPr algn="ctr"/>
          <a:r>
            <a:rPr lang="en-US" sz="3200" b="0" cap="none" spc="-100" baseline="0">
              <a:ln w="18415" cmpd="sng">
                <a:solidFill>
                  <a:srgbClr val="FFFFFF"/>
                </a:solidFill>
                <a:prstDash val="solid"/>
              </a:ln>
              <a:solidFill>
                <a:srgbClr val="FF0000"/>
              </a:solidFill>
              <a:effectLst>
                <a:outerShdw blurRad="63500" dir="3600000" algn="tl" rotWithShape="0">
                  <a:srgbClr val="000000">
                    <a:alpha val="70000"/>
                  </a:srgbClr>
                </a:outerShdw>
              </a:effectLst>
            </a:rPr>
            <a:t>DELETE FROM FINAL SiP RISK Register</a:t>
          </a:r>
          <a:endParaRPr lang="en-US" sz="3200" b="0" cap="none" spc="-100">
            <a:ln w="18415" cmpd="sng">
              <a:solidFill>
                <a:srgbClr val="FFFFFF"/>
              </a:solidFill>
              <a:prstDash val="solid"/>
            </a:ln>
            <a:solidFill>
              <a:srgbClr val="FF0000"/>
            </a:solidFill>
            <a:effectLst>
              <a:outerShdw blurRad="63500" dir="3600000" algn="tl" rotWithShape="0">
                <a:srgbClr val="000000">
                  <a:alpha val="7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47624</xdr:colOff>
      <xdr:row>15</xdr:row>
      <xdr:rowOff>342896</xdr:rowOff>
    </xdr:from>
    <xdr:to>
      <xdr:col>5</xdr:col>
      <xdr:colOff>1571625</xdr:colOff>
      <xdr:row>15</xdr:row>
      <xdr:rowOff>533399</xdr:rowOff>
    </xdr:to>
    <xdr:sp macro="" textlink="">
      <xdr:nvSpPr>
        <xdr:cNvPr id="8" name="Left Arrow 7">
          <a:extLst>
            <a:ext uri="{FF2B5EF4-FFF2-40B4-BE49-F238E27FC236}">
              <a16:creationId xmlns:a16="http://schemas.microsoft.com/office/drawing/2014/main" id="{00000000-0008-0000-0500-000008000000}"/>
            </a:ext>
          </a:extLst>
        </xdr:cNvPr>
        <xdr:cNvSpPr/>
      </xdr:nvSpPr>
      <xdr:spPr>
        <a:xfrm rot="10800000">
          <a:off x="6677024" y="5400671"/>
          <a:ext cx="1524001" cy="190503"/>
        </a:xfrm>
        <a:prstGeom prst="leftArrow">
          <a:avLst>
            <a:gd name="adj1" fmla="val 26923"/>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9525</xdr:colOff>
      <xdr:row>6</xdr:row>
      <xdr:rowOff>114298</xdr:rowOff>
    </xdr:from>
    <xdr:to>
      <xdr:col>10</xdr:col>
      <xdr:colOff>390525</xdr:colOff>
      <xdr:row>10</xdr:row>
      <xdr:rowOff>161925</xdr:rowOff>
    </xdr:to>
    <xdr:sp macro="" textlink="">
      <xdr:nvSpPr>
        <xdr:cNvPr id="4" name="Bent-Up Arrow 3">
          <a:extLst>
            <a:ext uri="{FF2B5EF4-FFF2-40B4-BE49-F238E27FC236}">
              <a16:creationId xmlns:a16="http://schemas.microsoft.com/office/drawing/2014/main" id="{00000000-0008-0000-0500-000004000000}"/>
            </a:ext>
          </a:extLst>
        </xdr:cNvPr>
        <xdr:cNvSpPr/>
      </xdr:nvSpPr>
      <xdr:spPr>
        <a:xfrm flipV="1">
          <a:off x="8258175" y="1885948"/>
          <a:ext cx="3752850" cy="933452"/>
        </a:xfrm>
        <a:prstGeom prst="bentUpArrow">
          <a:avLst>
            <a:gd name="adj1" fmla="val 4325"/>
            <a:gd name="adj2" fmla="val 13653"/>
            <a:gd name="adj3" fmla="val 1457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xus.watercorporation.com.au/otcsdav/nodes/80979696/PM-%C2%9128467-v1-RAB_Blank_risk_workshop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op History"/>
      <sheetName val="Risk Assessment Criteria"/>
      <sheetName val="Chart1"/>
      <sheetName val="Chart Data"/>
      <sheetName val="Risk Data"/>
      <sheetName val="Profile Review Format"/>
      <sheetName val="Profile Update Format"/>
      <sheetName val="Temp update sheet"/>
      <sheetName val="Refere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749992370372631"/>
    <pageSetUpPr fitToPage="1"/>
  </sheetPr>
  <dimension ref="A1:J55"/>
  <sheetViews>
    <sheetView zoomScale="110" zoomScaleNormal="110" zoomScaleSheetLayoutView="110" workbookViewId="0">
      <pane ySplit="9" topLeftCell="A10" activePane="bottomLeft" state="frozen"/>
      <selection pane="bottomLeft" activeCell="C8" sqref="B8:C8"/>
    </sheetView>
  </sheetViews>
  <sheetFormatPr defaultRowHeight="15" x14ac:dyDescent="0.25"/>
  <cols>
    <col min="1" max="1" width="1.42578125" style="6" customWidth="1"/>
    <col min="2" max="2" width="3.140625" style="6" customWidth="1"/>
    <col min="3" max="3" width="171.5703125" customWidth="1"/>
    <col min="4" max="4" width="1.5703125" customWidth="1"/>
    <col min="5" max="5" width="2" customWidth="1"/>
    <col min="6" max="6" width="36.140625" bestFit="1" customWidth="1"/>
  </cols>
  <sheetData>
    <row r="1" spans="1:10" ht="6.75" customHeight="1" x14ac:dyDescent="0.3">
      <c r="A1" s="10"/>
      <c r="B1" s="10"/>
      <c r="C1" s="12"/>
      <c r="D1" s="11"/>
    </row>
    <row r="2" spans="1:10" ht="23.25" x14ac:dyDescent="0.35">
      <c r="A2" s="10"/>
      <c r="B2" s="10"/>
      <c r="C2" s="15" t="s">
        <v>0</v>
      </c>
      <c r="D2" s="11"/>
    </row>
    <row r="3" spans="1:10" ht="6.75" customHeight="1" x14ac:dyDescent="0.3">
      <c r="A3" s="10"/>
      <c r="B3" s="10"/>
      <c r="C3" s="12"/>
      <c r="D3" s="11"/>
    </row>
    <row r="4" spans="1:10" ht="15.75" x14ac:dyDescent="0.25">
      <c r="A4" s="10"/>
      <c r="B4" s="14">
        <v>1</v>
      </c>
      <c r="C4" s="89" t="s">
        <v>1</v>
      </c>
      <c r="D4" s="11"/>
    </row>
    <row r="5" spans="1:10" ht="15.75" x14ac:dyDescent="0.25">
      <c r="A5" s="10"/>
      <c r="B5" s="14">
        <v>2</v>
      </c>
      <c r="C5" s="89" t="s">
        <v>2</v>
      </c>
      <c r="D5" s="11"/>
      <c r="J5" s="99" t="s">
        <v>3</v>
      </c>
    </row>
    <row r="6" spans="1:10" ht="15.75" x14ac:dyDescent="0.25">
      <c r="A6" s="10"/>
      <c r="B6" s="14">
        <v>3</v>
      </c>
      <c r="C6" s="89" t="s">
        <v>4</v>
      </c>
      <c r="D6" s="11"/>
    </row>
    <row r="7" spans="1:10" s="123" customFormat="1" ht="6" customHeight="1" x14ac:dyDescent="0.15">
      <c r="A7" s="121"/>
      <c r="B7" s="121"/>
      <c r="C7" s="121"/>
      <c r="D7" s="122"/>
    </row>
    <row r="8" spans="1:10" s="39" customFormat="1" x14ac:dyDescent="0.25">
      <c r="A8" s="10"/>
      <c r="B8" s="10"/>
      <c r="C8" s="75" t="s">
        <v>5</v>
      </c>
      <c r="D8" s="74"/>
    </row>
    <row r="9" spans="1:10" s="39" customFormat="1" x14ac:dyDescent="0.25">
      <c r="A9" s="10"/>
      <c r="B9" s="10"/>
      <c r="C9" s="75" t="s">
        <v>6</v>
      </c>
      <c r="D9" s="74"/>
    </row>
    <row r="10" spans="1:10" ht="15.75" x14ac:dyDescent="0.25">
      <c r="A10" s="10"/>
      <c r="B10" s="10"/>
      <c r="C10" s="13"/>
      <c r="D10" s="11"/>
    </row>
    <row r="11" spans="1:10" ht="15.75" x14ac:dyDescent="0.25">
      <c r="A11" s="10"/>
      <c r="B11" s="10"/>
      <c r="C11" s="13"/>
      <c r="D11" s="11"/>
    </row>
    <row r="12" spans="1:10" ht="30" x14ac:dyDescent="0.25">
      <c r="A12" s="10"/>
      <c r="B12" s="10"/>
      <c r="C12" s="13"/>
      <c r="D12" s="11"/>
      <c r="F12" s="16" t="s">
        <v>7</v>
      </c>
    </row>
    <row r="13" spans="1:10" ht="15.75" x14ac:dyDescent="0.25">
      <c r="A13" s="10"/>
      <c r="B13" s="10"/>
      <c r="C13" s="13"/>
      <c r="D13" s="11"/>
    </row>
    <row r="14" spans="1:10" ht="15.75" x14ac:dyDescent="0.25">
      <c r="A14" s="10"/>
      <c r="B14" s="10"/>
      <c r="C14" s="13"/>
      <c r="D14" s="11"/>
    </row>
    <row r="15" spans="1:10" x14ac:dyDescent="0.25">
      <c r="A15" s="10"/>
      <c r="B15" s="10"/>
      <c r="C15" s="11"/>
      <c r="D15" s="11"/>
    </row>
    <row r="16" spans="1:10" x14ac:dyDescent="0.25">
      <c r="A16" s="10"/>
      <c r="B16" s="10"/>
      <c r="C16" s="11"/>
      <c r="D16" s="11"/>
    </row>
    <row r="17" spans="1:6" x14ac:dyDescent="0.25">
      <c r="A17" s="10"/>
      <c r="B17" s="10"/>
      <c r="C17" s="11"/>
      <c r="D17" s="11"/>
    </row>
    <row r="18" spans="1:6" x14ac:dyDescent="0.25">
      <c r="A18" s="10"/>
      <c r="B18" s="10"/>
      <c r="C18" s="11"/>
      <c r="D18" s="11"/>
      <c r="F18" t="s">
        <v>8</v>
      </c>
    </row>
    <row r="19" spans="1:6" x14ac:dyDescent="0.25">
      <c r="A19" s="10"/>
      <c r="B19" s="10"/>
      <c r="C19" s="11"/>
      <c r="D19" s="11"/>
    </row>
    <row r="20" spans="1:6" x14ac:dyDescent="0.25">
      <c r="A20" s="10"/>
      <c r="B20" s="10"/>
      <c r="C20" s="11"/>
      <c r="D20" s="11"/>
    </row>
    <row r="21" spans="1:6" x14ac:dyDescent="0.25">
      <c r="A21" s="10"/>
      <c r="B21" s="10"/>
      <c r="C21" s="11"/>
      <c r="D21" s="11"/>
    </row>
    <row r="22" spans="1:6" x14ac:dyDescent="0.25">
      <c r="A22" s="10"/>
      <c r="B22" s="10"/>
      <c r="C22" s="11"/>
      <c r="D22" s="11"/>
    </row>
    <row r="23" spans="1:6" x14ac:dyDescent="0.25">
      <c r="A23" s="10"/>
      <c r="B23" s="10"/>
      <c r="C23" s="11"/>
      <c r="D23" s="11"/>
    </row>
    <row r="24" spans="1:6" x14ac:dyDescent="0.25">
      <c r="A24" s="10"/>
      <c r="B24" s="10"/>
      <c r="C24" s="11"/>
      <c r="D24" s="11"/>
    </row>
    <row r="25" spans="1:6" x14ac:dyDescent="0.25">
      <c r="A25" s="10"/>
      <c r="B25" s="10"/>
      <c r="C25" s="11"/>
      <c r="D25" s="11"/>
    </row>
    <row r="26" spans="1:6" x14ac:dyDescent="0.25">
      <c r="A26" s="10"/>
      <c r="B26" s="10"/>
      <c r="C26" s="11"/>
      <c r="D26" s="11"/>
    </row>
    <row r="27" spans="1:6" x14ac:dyDescent="0.25">
      <c r="A27" s="10"/>
      <c r="B27" s="10"/>
      <c r="C27" s="11"/>
      <c r="D27" s="11"/>
    </row>
    <row r="28" spans="1:6" x14ac:dyDescent="0.25">
      <c r="A28" s="10"/>
      <c r="B28" s="10"/>
      <c r="C28" s="11"/>
      <c r="D28" s="11"/>
    </row>
    <row r="29" spans="1:6" x14ac:dyDescent="0.25">
      <c r="A29" s="10"/>
      <c r="B29" s="10"/>
      <c r="C29" s="11"/>
      <c r="D29" s="11"/>
    </row>
    <row r="30" spans="1:6" x14ac:dyDescent="0.25">
      <c r="A30" s="10"/>
      <c r="B30" s="10"/>
      <c r="C30" s="11"/>
      <c r="D30" s="11"/>
    </row>
    <row r="31" spans="1:6" x14ac:dyDescent="0.25">
      <c r="A31" s="10"/>
      <c r="B31" s="10"/>
      <c r="C31" s="11"/>
      <c r="D31" s="11"/>
    </row>
    <row r="32" spans="1:6" x14ac:dyDescent="0.25">
      <c r="A32" s="10"/>
      <c r="B32" s="10"/>
      <c r="C32" s="11"/>
      <c r="D32" s="11"/>
    </row>
    <row r="33" spans="1:4" x14ac:dyDescent="0.25">
      <c r="A33" s="10"/>
      <c r="B33" s="10"/>
      <c r="C33" s="11"/>
      <c r="D33" s="11"/>
    </row>
    <row r="34" spans="1:4" x14ac:dyDescent="0.25">
      <c r="A34" s="10"/>
      <c r="B34" s="10"/>
      <c r="C34" s="11"/>
      <c r="D34" s="11"/>
    </row>
    <row r="35" spans="1:4" x14ac:dyDescent="0.25">
      <c r="A35" s="10"/>
      <c r="B35" s="10"/>
      <c r="C35" s="11"/>
      <c r="D35" s="11"/>
    </row>
    <row r="36" spans="1:4" x14ac:dyDescent="0.25">
      <c r="A36" s="10"/>
      <c r="B36" s="10"/>
      <c r="C36" s="11"/>
      <c r="D36" s="11"/>
    </row>
    <row r="37" spans="1:4" x14ac:dyDescent="0.25">
      <c r="A37" s="10"/>
      <c r="B37" s="10"/>
      <c r="C37" s="11"/>
      <c r="D37" s="11"/>
    </row>
    <row r="38" spans="1:4" x14ac:dyDescent="0.25">
      <c r="A38" s="10"/>
      <c r="B38" s="10"/>
      <c r="C38" s="11"/>
      <c r="D38" s="11"/>
    </row>
    <row r="39" spans="1:4" x14ac:dyDescent="0.25">
      <c r="A39" s="10"/>
      <c r="B39" s="10"/>
      <c r="C39" s="11"/>
      <c r="D39" s="11"/>
    </row>
    <row r="40" spans="1:4" x14ac:dyDescent="0.25">
      <c r="A40" s="10"/>
      <c r="B40" s="10"/>
      <c r="C40" s="11"/>
      <c r="D40" s="11"/>
    </row>
    <row r="41" spans="1:4" x14ac:dyDescent="0.25">
      <c r="A41" s="10"/>
      <c r="B41" s="10"/>
      <c r="C41" s="11"/>
      <c r="D41" s="11"/>
    </row>
    <row r="42" spans="1:4" x14ac:dyDescent="0.25">
      <c r="A42" s="10"/>
      <c r="B42" s="10"/>
      <c r="C42" s="11"/>
      <c r="D42" s="11"/>
    </row>
    <row r="43" spans="1:4" x14ac:dyDescent="0.25">
      <c r="A43" s="10"/>
      <c r="B43" s="10"/>
      <c r="C43" s="11"/>
      <c r="D43" s="11"/>
    </row>
    <row r="44" spans="1:4" x14ac:dyDescent="0.25">
      <c r="A44" s="10"/>
      <c r="B44" s="10"/>
      <c r="C44" s="11"/>
      <c r="D44" s="11"/>
    </row>
    <row r="45" spans="1:4" x14ac:dyDescent="0.25">
      <c r="A45" s="10"/>
      <c r="B45" s="10"/>
      <c r="C45" s="11"/>
      <c r="D45" s="11"/>
    </row>
    <row r="46" spans="1:4" x14ac:dyDescent="0.25">
      <c r="A46" s="10"/>
      <c r="B46" s="10"/>
      <c r="C46" s="11"/>
      <c r="D46" s="11"/>
    </row>
    <row r="47" spans="1:4" x14ac:dyDescent="0.25">
      <c r="A47" s="10"/>
      <c r="B47" s="10"/>
      <c r="C47" s="11"/>
      <c r="D47" s="11"/>
    </row>
    <row r="48" spans="1:4" x14ac:dyDescent="0.25">
      <c r="A48" s="10"/>
      <c r="B48" s="10"/>
      <c r="C48" s="11"/>
      <c r="D48" s="11"/>
    </row>
    <row r="49" spans="1:4" x14ac:dyDescent="0.25">
      <c r="A49" s="10"/>
      <c r="B49" s="10"/>
      <c r="C49" s="11"/>
      <c r="D49" s="11"/>
    </row>
    <row r="50" spans="1:4" x14ac:dyDescent="0.25">
      <c r="A50" s="10"/>
      <c r="B50" s="10"/>
      <c r="C50" s="11"/>
      <c r="D50" s="11"/>
    </row>
    <row r="51" spans="1:4" x14ac:dyDescent="0.25">
      <c r="A51" s="10"/>
      <c r="B51" s="10"/>
      <c r="C51" s="11"/>
      <c r="D51" s="11"/>
    </row>
    <row r="52" spans="1:4" x14ac:dyDescent="0.25">
      <c r="A52" s="10"/>
      <c r="B52" s="10"/>
      <c r="C52" s="11"/>
      <c r="D52" s="11"/>
    </row>
    <row r="53" spans="1:4" x14ac:dyDescent="0.25">
      <c r="A53" s="10"/>
      <c r="B53" s="10"/>
      <c r="C53" s="11"/>
      <c r="D53" s="11"/>
    </row>
    <row r="55" spans="1:4" x14ac:dyDescent="0.25">
      <c r="C55" s="99" t="s">
        <v>9</v>
      </c>
    </row>
  </sheetData>
  <sheetProtection sort="0" autoFilter="0" pivotTables="0"/>
  <customSheetViews>
    <customSheetView guid="{A0DEC7DD-1D4C-45C3-955D-DFB5830A85FA}" scale="110" fitToPage="1">
      <pane ySplit="9" topLeftCell="A10" activePane="bottomLeft" state="frozen"/>
      <selection pane="bottomLeft" activeCell="A10" sqref="A10"/>
      <pageMargins left="0" right="0" top="0" bottom="0" header="0" footer="0"/>
      <printOptions horizontalCentered="1" verticalCentered="1"/>
      <pageSetup paperSize="9" scale="66" pageOrder="overThenDown" orientation="landscape" r:id="rId1"/>
      <headerFooter>
        <oddFooter>&amp;LAquadoc No: 4464145
Version Date: 5/12/18
Next Review Date: 5/12/21&amp;CCustodian: Mgr - Design Dams &amp; Conveyance
Level 1 Process: Acquire Infrastructure Assets
Level 2 Process: Design Assets&amp;RPage &amp;P of &amp;N</oddFooter>
      </headerFooter>
    </customSheetView>
    <customSheetView guid="{F5E44F79-59BF-44B0-B33B-6A3ABA7E0CD8}" scale="110" fitToPage="1">
      <pane ySplit="9" topLeftCell="A10" activePane="bottomLeft" state="frozen"/>
      <selection pane="bottomLeft" activeCell="A10" sqref="A10"/>
      <pageMargins left="0" right="0" top="0" bottom="0" header="0" footer="0"/>
      <printOptions horizontalCentered="1" verticalCentered="1"/>
      <pageSetup paperSize="9" scale="66" pageOrder="overThenDown" orientation="landscape" r:id="rId2"/>
      <headerFooter>
        <oddFooter>&amp;LAquadoc No: 4464145
Version Date: 5/12/18
Next Review Date: 5/12/21&amp;CCustodian: Mgr - Design Dams &amp; Conveyance
Level 1 Process: Acquire Infrastructure Assets
Level 2 Process: Design Assets&amp;RPage &amp;P of &amp;N</oddFooter>
      </headerFooter>
    </customSheetView>
  </customSheetViews>
  <hyperlinks>
    <hyperlink ref="C5" location="'2. Approval &amp; Revision history'!A1" display="Approvals &amp; Revision History" xr:uid="{00000000-0004-0000-0000-000000000000}"/>
    <hyperlink ref="C6" location="'3. RISK REGISTER'!A1" display="Risk Register" xr:uid="{00000000-0004-0000-0000-000001000000}"/>
    <hyperlink ref="C9" location="'Water Corporation Guidewords'!A1" display="Water Corporation Guidewords" xr:uid="{00000000-0004-0000-0000-000002000000}"/>
    <hyperlink ref="C8" location="'Risk Assessment Criteria'!A1" display="Water Corporation Risk Assessment Criteria" xr:uid="{00000000-0004-0000-0000-000003000000}"/>
    <hyperlink ref="C4" location="'1. EXEC RISK SUMMARY'!A1" display="Executive Risk Summary" xr:uid="{00000000-0004-0000-0000-000004000000}"/>
    <hyperlink ref="C55" location="'INDEX &amp; Instructions'!A10" display="Scroll up or click here to get to the top of this page" xr:uid="{00000000-0004-0000-0000-000005000000}"/>
    <hyperlink ref="J5" location="'INDEX &amp; Instructions'!A1" display="go to top" xr:uid="{00000000-0004-0000-0000-000006000000}"/>
  </hyperlinks>
  <printOptions horizontalCentered="1" verticalCentered="1"/>
  <pageMargins left="7.874015748031496E-2" right="7.874015748031496E-2" top="7.874015748031496E-2" bottom="0.6692913385826772" header="7.874015748031496E-2" footer="7.874015748031496E-2"/>
  <pageSetup paperSize="9" scale="66" pageOrder="overThenDown" orientation="landscape" r:id="rId3"/>
  <headerFooter>
    <oddFooter>&amp;LAquadoc No: 4464145
Version Date: 5/12/18
Next Review Date: 5/12/21&amp;CCustodian: Mgr - Design Dams &amp; Conveyance
Level 1 Process: Acquire Infrastructure Assets
Level 2 Process: Design Assets&amp;RPage &amp;P of &amp;N</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R22"/>
  <sheetViews>
    <sheetView zoomScale="85" zoomScaleNormal="85" zoomScaleSheetLayoutView="100" workbookViewId="0">
      <selection activeCell="H26" sqref="H26"/>
    </sheetView>
  </sheetViews>
  <sheetFormatPr defaultRowHeight="15" x14ac:dyDescent="0.25"/>
  <cols>
    <col min="1" max="1" width="38.7109375" customWidth="1"/>
    <col min="3" max="3" width="2.42578125" customWidth="1"/>
    <col min="4" max="4" width="34.7109375" customWidth="1"/>
    <col min="5" max="5" width="9.7109375" customWidth="1"/>
    <col min="6" max="6" width="4" customWidth="1"/>
    <col min="7" max="7" width="29.28515625" customWidth="1"/>
    <col min="8" max="8" width="25" customWidth="1"/>
    <col min="9" max="9" width="2.42578125" customWidth="1"/>
    <col min="10" max="10" width="25" customWidth="1"/>
  </cols>
  <sheetData>
    <row r="1" spans="1:44" ht="26.25" x14ac:dyDescent="0.4">
      <c r="A1" s="202" t="s">
        <v>10</v>
      </c>
      <c r="B1" s="202"/>
      <c r="C1" s="202"/>
      <c r="D1" s="202"/>
      <c r="E1" s="202"/>
      <c r="F1" s="202"/>
      <c r="G1" s="202"/>
      <c r="H1" s="202"/>
      <c r="I1" s="200"/>
      <c r="J1" s="200"/>
      <c r="K1" s="7"/>
      <c r="L1" s="2"/>
      <c r="M1" s="2"/>
      <c r="N1" s="2"/>
      <c r="O1" s="5"/>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3.25" x14ac:dyDescent="0.35">
      <c r="A2" s="50" t="s">
        <v>11</v>
      </c>
      <c r="B2" s="50"/>
      <c r="C2" s="50"/>
      <c r="D2" s="50"/>
      <c r="E2" s="50"/>
      <c r="F2" s="50"/>
      <c r="G2" s="3"/>
      <c r="H2" s="3"/>
      <c r="I2" s="3"/>
      <c r="J2" s="3"/>
      <c r="K2" s="3"/>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23.25" x14ac:dyDescent="0.35">
      <c r="A3" s="50" t="s">
        <v>12</v>
      </c>
      <c r="B3" s="50"/>
      <c r="C3" s="50"/>
      <c r="D3" s="50"/>
      <c r="E3" s="50"/>
      <c r="F3" s="50"/>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5.25" customHeight="1" x14ac:dyDescent="0.25"/>
    <row r="5" spans="1:44" ht="23.25" x14ac:dyDescent="0.35">
      <c r="A5" s="204" t="s">
        <v>13</v>
      </c>
      <c r="B5" s="204"/>
      <c r="C5" s="204"/>
      <c r="D5" s="204"/>
      <c r="E5" s="204"/>
      <c r="F5" s="204"/>
      <c r="G5" s="204"/>
      <c r="H5" s="204"/>
      <c r="I5" s="204"/>
      <c r="J5" s="204"/>
      <c r="K5" s="204"/>
    </row>
    <row r="6" spans="1:44" ht="114.75" customHeight="1" x14ac:dyDescent="0.25"/>
    <row r="7" spans="1:44" ht="5.25" customHeight="1" x14ac:dyDescent="0.25"/>
    <row r="8" spans="1:44" ht="23.25" x14ac:dyDescent="0.35">
      <c r="A8" s="204" t="s">
        <v>14</v>
      </c>
      <c r="B8" s="204"/>
      <c r="C8" s="204"/>
      <c r="D8" s="204"/>
      <c r="E8" s="204"/>
      <c r="F8" s="204"/>
      <c r="G8" s="204"/>
      <c r="H8" s="204"/>
      <c r="I8" s="204"/>
      <c r="J8" s="204"/>
      <c r="K8" s="204"/>
    </row>
    <row r="10" spans="1:44" ht="167.25" customHeight="1" x14ac:dyDescent="0.25"/>
    <row r="12" spans="1:44" ht="20.25" x14ac:dyDescent="0.3">
      <c r="A12" s="76" t="s">
        <v>15</v>
      </c>
      <c r="B12" s="77"/>
      <c r="C12" s="77"/>
      <c r="F12" s="77"/>
      <c r="G12" s="77"/>
      <c r="H12" s="77"/>
      <c r="I12" s="77"/>
      <c r="L12" s="77"/>
    </row>
    <row r="13" spans="1:44" ht="4.5" customHeight="1" x14ac:dyDescent="0.3">
      <c r="A13" s="76"/>
      <c r="B13" s="77"/>
      <c r="C13" s="77"/>
      <c r="F13" s="77"/>
      <c r="G13" s="77"/>
      <c r="H13" s="77"/>
      <c r="I13" s="77"/>
      <c r="L13" s="77"/>
    </row>
    <row r="14" spans="1:44" x14ac:dyDescent="0.25">
      <c r="A14" s="203" t="s">
        <v>16</v>
      </c>
      <c r="B14" s="203"/>
      <c r="C14" s="77"/>
      <c r="D14" s="203" t="s">
        <v>17</v>
      </c>
      <c r="E14" s="203"/>
      <c r="F14" s="77"/>
      <c r="G14" s="203" t="s">
        <v>18</v>
      </c>
      <c r="H14" s="203"/>
      <c r="I14" s="77"/>
      <c r="J14" s="203" t="s">
        <v>19</v>
      </c>
      <c r="K14" s="203"/>
      <c r="L14" s="77"/>
    </row>
    <row r="15" spans="1:44" x14ac:dyDescent="0.25">
      <c r="A15" s="78" t="s">
        <v>20</v>
      </c>
      <c r="B15" s="79">
        <f>'3. SiD RISK REGISTER'!H2</f>
        <v>4</v>
      </c>
      <c r="C15" s="77"/>
      <c r="D15" s="81" t="s">
        <v>21</v>
      </c>
      <c r="E15" s="82">
        <f>COUNTIF('3. SiD RISK REGISTER'!U$8:U$1000,"OpenExtreme")</f>
        <v>0</v>
      </c>
      <c r="G15" s="80" t="s">
        <v>22</v>
      </c>
      <c r="H15" s="79">
        <f>'3. SiD RISK REGISTER'!M1</f>
        <v>0</v>
      </c>
      <c r="I15" s="77"/>
      <c r="J15" s="81" t="s">
        <v>23</v>
      </c>
      <c r="K15" s="82">
        <f>COUNTIF('3. SiD RISK REGISTER'!V$8:V$1000,"OpenExtreme")</f>
        <v>0</v>
      </c>
      <c r="L15" s="77"/>
    </row>
    <row r="16" spans="1:44" x14ac:dyDescent="0.25">
      <c r="A16" s="78" t="s">
        <v>24</v>
      </c>
      <c r="B16" s="79">
        <f>'3. SiD RISK REGISTER'!H3</f>
        <v>0</v>
      </c>
      <c r="C16" s="77"/>
      <c r="D16" s="83" t="s">
        <v>25</v>
      </c>
      <c r="E16" s="138">
        <f>COUNTIF('3. SiD RISK REGISTER'!U$8:U$1000,"OpenHigh")</f>
        <v>4</v>
      </c>
      <c r="G16" s="80" t="s">
        <v>26</v>
      </c>
      <c r="H16" s="79">
        <f>'3. SiD RISK REGISTER'!M2</f>
        <v>0</v>
      </c>
      <c r="I16" s="77"/>
      <c r="J16" s="83" t="s">
        <v>27</v>
      </c>
      <c r="K16" s="84">
        <f>COUNTIF('3. SiD RISK REGISTER'!V$8:V$1000,"OpenHigh")</f>
        <v>0</v>
      </c>
      <c r="L16" s="77"/>
    </row>
    <row r="17" spans="1:12" x14ac:dyDescent="0.25">
      <c r="A17" s="77"/>
      <c r="B17" s="77"/>
      <c r="C17" s="77"/>
      <c r="D17" s="85" t="s">
        <v>28</v>
      </c>
      <c r="E17" s="86">
        <f>COUNTIF('3. SiD RISK REGISTER'!U$8:U$1000,"OpenModerate")</f>
        <v>0</v>
      </c>
      <c r="G17" s="80" t="s">
        <v>29</v>
      </c>
      <c r="H17" s="79">
        <f>'3. SiD RISK REGISTER'!M3</f>
        <v>1</v>
      </c>
      <c r="I17" s="77"/>
      <c r="J17" s="85" t="s">
        <v>30</v>
      </c>
      <c r="K17" s="86">
        <f>COUNTIF('3. SiD RISK REGISTER'!V$8:V$1000,"OpenModerate")</f>
        <v>3</v>
      </c>
      <c r="L17" s="77"/>
    </row>
    <row r="18" spans="1:12" x14ac:dyDescent="0.25">
      <c r="A18" s="77"/>
      <c r="B18" s="77"/>
      <c r="C18" s="77"/>
      <c r="D18" s="87" t="s">
        <v>31</v>
      </c>
      <c r="E18" s="88">
        <f>COUNTIF('3. SiD RISK REGISTER'!U$8:U$1000,"OpenLow")</f>
        <v>0</v>
      </c>
      <c r="G18" s="80" t="s">
        <v>32</v>
      </c>
      <c r="H18" s="79">
        <f>'3. SiD RISK REGISTER'!M4</f>
        <v>2</v>
      </c>
      <c r="I18" s="77"/>
      <c r="J18" s="87" t="s">
        <v>33</v>
      </c>
      <c r="K18" s="88">
        <f>COUNTIF('3. SiD RISK REGISTER'!V$8:V$1000,"OpenLow")</f>
        <v>1</v>
      </c>
      <c r="L18" s="77"/>
    </row>
    <row r="19" spans="1:12" x14ac:dyDescent="0.25">
      <c r="A19" s="77"/>
      <c r="B19" s="77"/>
      <c r="C19" s="77"/>
      <c r="G19" s="80" t="s">
        <v>34</v>
      </c>
      <c r="H19" s="79">
        <f>'3. SiD RISK REGISTER'!O1</f>
        <v>0</v>
      </c>
      <c r="I19" s="77"/>
      <c r="J19" s="77"/>
      <c r="K19" s="77"/>
      <c r="L19" s="77"/>
    </row>
    <row r="20" spans="1:12" x14ac:dyDescent="0.25">
      <c r="A20" s="77"/>
      <c r="B20" s="77"/>
      <c r="C20" s="77"/>
      <c r="G20" s="80" t="s">
        <v>35</v>
      </c>
      <c r="H20" s="79">
        <f>'3. SiD RISK REGISTER'!O2</f>
        <v>1</v>
      </c>
      <c r="I20" s="77"/>
      <c r="J20" s="77"/>
      <c r="K20" s="77"/>
      <c r="L20" s="77"/>
    </row>
    <row r="21" spans="1:12" x14ac:dyDescent="0.25">
      <c r="G21" s="80" t="s">
        <v>36</v>
      </c>
      <c r="H21" s="79">
        <f>'3. SiD RISK REGISTER'!O3</f>
        <v>0</v>
      </c>
    </row>
    <row r="22" spans="1:12" x14ac:dyDescent="0.25">
      <c r="A22" s="99" t="s">
        <v>3</v>
      </c>
    </row>
  </sheetData>
  <sheetProtection formatCells="0" formatColumns="0" formatRows="0" insertColumns="0" insertRows="0" insertHyperlinks="0" deleteRows="0" sort="0" autoFilter="0" pivotTables="0"/>
  <customSheetViews>
    <customSheetView guid="{A0DEC7DD-1D4C-45C3-955D-DFB5830A85FA}" scale="98" fitToPage="1">
      <selection activeCell="H15" sqref="H15"/>
      <pageMargins left="0" right="0" top="0" bottom="0" header="0" footer="0"/>
      <pageSetup paperSize="9" scale="68" orientation="landscape" r:id="rId1"/>
    </customSheetView>
    <customSheetView guid="{F5E44F79-59BF-44B0-B33B-6A3ABA7E0CD8}" scale="98" fitToPage="1">
      <selection activeCell="H15" sqref="H15"/>
      <pageMargins left="0" right="0" top="0" bottom="0" header="0" footer="0"/>
      <pageSetup paperSize="9" scale="68" orientation="landscape" r:id="rId2"/>
    </customSheetView>
  </customSheetViews>
  <mergeCells count="7">
    <mergeCell ref="A1:H1"/>
    <mergeCell ref="D14:E14"/>
    <mergeCell ref="J14:K14"/>
    <mergeCell ref="G14:H14"/>
    <mergeCell ref="A14:B14"/>
    <mergeCell ref="A5:K5"/>
    <mergeCell ref="A8:K8"/>
  </mergeCells>
  <conditionalFormatting sqref="AF1:AF3">
    <cfRule type="cellIs" dxfId="75" priority="1" operator="equal">
      <formula>"??"</formula>
    </cfRule>
    <cfRule type="cellIs" dxfId="74" priority="2" operator="equal">
      <formula>"N/A"</formula>
    </cfRule>
  </conditionalFormatting>
  <hyperlinks>
    <hyperlink ref="A22" location="'1. EXEC RISK SUMMARY'!A1" display="go to top" xr:uid="{00000000-0004-0000-0100-000000000000}"/>
  </hyperlinks>
  <pageMargins left="0.23622047244094491" right="0.23622047244094491" top="0.74803149606299213" bottom="0.74803149606299213" header="0.31496062992125984" footer="0.31496062992125984"/>
  <pageSetup paperSize="9" scale="68"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AP35"/>
  <sheetViews>
    <sheetView tabSelected="1" view="pageBreakPreview" zoomScale="85" zoomScaleNormal="100" zoomScaleSheetLayoutView="85" workbookViewId="0">
      <selection activeCell="B29" sqref="B29"/>
    </sheetView>
  </sheetViews>
  <sheetFormatPr defaultColWidth="9.140625" defaultRowHeight="15.75" x14ac:dyDescent="0.25"/>
  <cols>
    <col min="1" max="1" width="3.42578125" style="5" customWidth="1"/>
    <col min="2" max="2" width="37" style="5" customWidth="1"/>
    <col min="3" max="3" width="45.7109375" style="5" customWidth="1"/>
    <col min="4" max="5" width="19.5703125" style="5" bestFit="1" customWidth="1"/>
    <col min="6" max="6" width="20.5703125" style="5" customWidth="1"/>
    <col min="7" max="7" width="2.5703125" style="5" customWidth="1"/>
    <col min="8" max="8" width="56.7109375" style="5" customWidth="1"/>
    <col min="9" max="9" width="9.85546875" style="5" bestFit="1" customWidth="1"/>
    <col min="10" max="12" width="9.140625" style="5"/>
    <col min="13" max="13" width="12.28515625" style="5" customWidth="1"/>
    <col min="14" max="16384" width="9.140625" style="5"/>
  </cols>
  <sheetData>
    <row r="1" spans="1:42" customFormat="1" ht="26.25" x14ac:dyDescent="0.4">
      <c r="A1" s="98" t="s">
        <v>37</v>
      </c>
      <c r="B1" s="98"/>
      <c r="C1" s="98"/>
      <c r="D1" s="98"/>
      <c r="E1" s="98"/>
      <c r="F1" s="98"/>
      <c r="G1" s="98"/>
      <c r="H1" s="98"/>
      <c r="I1" s="9"/>
      <c r="J1" s="2"/>
      <c r="K1" s="2"/>
      <c r="L1" s="2"/>
      <c r="M1" s="5"/>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customFormat="1" ht="23.25" x14ac:dyDescent="0.35">
      <c r="A2" s="50" t="str">
        <f>'3. SiD RISK REGISTER'!A2</f>
        <v>C00000 - Water Corporation SAP Project Number &amp; title</v>
      </c>
      <c r="B2" s="50"/>
      <c r="C2" s="50"/>
      <c r="D2" s="50"/>
      <c r="E2" s="50"/>
      <c r="F2" s="3"/>
      <c r="G2" s="3"/>
      <c r="H2" s="3"/>
      <c r="I2" s="7"/>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customFormat="1" ht="23.25" x14ac:dyDescent="0.35">
      <c r="A3" s="50" t="str">
        <f>'3. SiD RISK REGISTER'!A3</f>
        <v>Date</v>
      </c>
      <c r="B3" s="50"/>
      <c r="C3" s="50"/>
      <c r="D3" s="50"/>
      <c r="E3" s="50"/>
      <c r="F3" s="3"/>
      <c r="G3" s="3"/>
      <c r="H3" s="3"/>
      <c r="I3" s="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6" customHeight="1" x14ac:dyDescent="0.25">
      <c r="A4" s="51"/>
      <c r="B4" s="51"/>
      <c r="C4" s="51"/>
      <c r="D4" s="51"/>
      <c r="E4" s="51"/>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row>
    <row r="5" spans="1:42" ht="20.25" x14ac:dyDescent="0.25">
      <c r="A5" s="52"/>
      <c r="B5" s="62" t="s">
        <v>38</v>
      </c>
      <c r="C5" s="52"/>
      <c r="D5" s="52"/>
      <c r="E5" s="52"/>
      <c r="F5" s="13"/>
      <c r="G5" s="13"/>
      <c r="H5" s="13"/>
    </row>
    <row r="6" spans="1:42" x14ac:dyDescent="0.25">
      <c r="A6" s="52"/>
      <c r="B6" s="54"/>
      <c r="C6" s="52"/>
      <c r="D6" s="52"/>
      <c r="E6" s="52"/>
      <c r="F6" s="13"/>
      <c r="G6" s="13"/>
      <c r="H6" s="91" t="s">
        <v>39</v>
      </c>
    </row>
    <row r="7" spans="1:42" ht="45" customHeight="1" x14ac:dyDescent="0.25">
      <c r="A7" s="52"/>
      <c r="B7" s="55" t="s">
        <v>40</v>
      </c>
      <c r="C7" s="56" t="s">
        <v>41</v>
      </c>
      <c r="D7" s="56" t="s">
        <v>42</v>
      </c>
      <c r="E7" s="56" t="s">
        <v>43</v>
      </c>
      <c r="F7" s="13"/>
      <c r="G7" s="13"/>
      <c r="H7" s="205" t="s">
        <v>44</v>
      </c>
    </row>
    <row r="8" spans="1:42" x14ac:dyDescent="0.25">
      <c r="A8" s="52"/>
      <c r="B8" s="56" t="s">
        <v>45</v>
      </c>
      <c r="C8" s="56"/>
      <c r="D8" s="57"/>
      <c r="E8" s="57"/>
      <c r="F8" s="13"/>
      <c r="G8" s="13"/>
      <c r="H8" s="205"/>
    </row>
    <row r="9" spans="1:42" x14ac:dyDescent="0.25">
      <c r="A9" s="52"/>
      <c r="B9" s="56" t="s">
        <v>46</v>
      </c>
      <c r="C9" s="56" t="s">
        <v>47</v>
      </c>
      <c r="D9" s="57"/>
      <c r="E9" s="57"/>
      <c r="F9" s="13"/>
      <c r="G9" s="13"/>
      <c r="H9" s="205"/>
    </row>
    <row r="10" spans="1:42" x14ac:dyDescent="0.25">
      <c r="A10" s="52"/>
      <c r="B10" s="56" t="s">
        <v>48</v>
      </c>
      <c r="C10" s="56" t="s">
        <v>49</v>
      </c>
      <c r="D10" s="57"/>
      <c r="E10" s="57"/>
      <c r="F10" s="13"/>
      <c r="G10" s="13"/>
      <c r="H10" s="205"/>
    </row>
    <row r="11" spans="1:42" ht="5.25" customHeight="1" x14ac:dyDescent="0.25">
      <c r="A11" s="52"/>
      <c r="B11" s="54"/>
      <c r="C11" s="52"/>
      <c r="D11" s="52"/>
      <c r="E11" s="52"/>
      <c r="F11" s="13"/>
      <c r="G11" s="13"/>
      <c r="H11" s="13"/>
    </row>
    <row r="12" spans="1:42" ht="35.25" customHeight="1" x14ac:dyDescent="0.25">
      <c r="A12" s="52"/>
      <c r="B12" s="55" t="s">
        <v>50</v>
      </c>
      <c r="C12" s="56" t="s">
        <v>41</v>
      </c>
      <c r="D12" s="56" t="s">
        <v>42</v>
      </c>
      <c r="E12" s="56" t="s">
        <v>43</v>
      </c>
      <c r="F12" s="13"/>
      <c r="G12" s="13"/>
      <c r="H12" s="205" t="s">
        <v>51</v>
      </c>
    </row>
    <row r="13" spans="1:42" x14ac:dyDescent="0.25">
      <c r="A13" s="52"/>
      <c r="B13" s="56" t="s">
        <v>45</v>
      </c>
      <c r="C13" s="56" t="s">
        <v>49</v>
      </c>
      <c r="D13" s="57"/>
      <c r="E13" s="57"/>
      <c r="F13" s="13"/>
      <c r="G13" s="13"/>
      <c r="H13" s="205"/>
    </row>
    <row r="14" spans="1:42" x14ac:dyDescent="0.25">
      <c r="A14" s="52"/>
      <c r="B14" s="56" t="s">
        <v>46</v>
      </c>
      <c r="C14" s="56" t="s">
        <v>52</v>
      </c>
      <c r="D14" s="57"/>
      <c r="E14" s="57"/>
      <c r="F14" s="13"/>
      <c r="G14" s="13"/>
      <c r="H14" s="205"/>
    </row>
    <row r="15" spans="1:42" x14ac:dyDescent="0.25">
      <c r="A15" s="52"/>
      <c r="B15" s="56" t="s">
        <v>48</v>
      </c>
      <c r="C15" s="56" t="s">
        <v>49</v>
      </c>
      <c r="D15" s="57"/>
      <c r="E15" s="57"/>
      <c r="F15" s="13"/>
      <c r="G15" s="13"/>
      <c r="H15" s="205"/>
    </row>
    <row r="16" spans="1:42" x14ac:dyDescent="0.25">
      <c r="A16" s="52"/>
      <c r="B16" s="56"/>
      <c r="C16" s="57"/>
      <c r="D16" s="57"/>
      <c r="E16" s="57"/>
      <c r="F16" s="13"/>
      <c r="G16" s="13"/>
      <c r="H16" s="205"/>
    </row>
    <row r="17" spans="1:8" ht="6" customHeight="1" x14ac:dyDescent="0.25">
      <c r="A17" s="52"/>
      <c r="B17" s="52"/>
      <c r="C17" s="52"/>
      <c r="D17" s="52"/>
      <c r="E17" s="52"/>
      <c r="F17" s="13"/>
      <c r="G17" s="13"/>
      <c r="H17" s="13"/>
    </row>
    <row r="18" spans="1:8" ht="35.25" customHeight="1" x14ac:dyDescent="0.25">
      <c r="A18" s="52"/>
      <c r="B18" s="55" t="s">
        <v>53</v>
      </c>
      <c r="C18" s="56" t="s">
        <v>41</v>
      </c>
      <c r="D18" s="56" t="s">
        <v>54</v>
      </c>
      <c r="E18" s="56"/>
      <c r="F18" s="13"/>
      <c r="G18" s="13"/>
      <c r="H18" s="205" t="s">
        <v>55</v>
      </c>
    </row>
    <row r="19" spans="1:8" x14ac:dyDescent="0.25">
      <c r="A19" s="52"/>
      <c r="B19" s="56" t="s">
        <v>45</v>
      </c>
      <c r="C19" s="56" t="s">
        <v>49</v>
      </c>
      <c r="D19" s="57"/>
      <c r="E19" s="57"/>
      <c r="F19" s="13"/>
      <c r="G19" s="13"/>
      <c r="H19" s="205"/>
    </row>
    <row r="20" spans="1:8" x14ac:dyDescent="0.25">
      <c r="A20" s="52"/>
      <c r="B20" s="56" t="s">
        <v>46</v>
      </c>
      <c r="C20" s="56" t="s">
        <v>56</v>
      </c>
      <c r="D20" s="57"/>
      <c r="E20" s="57"/>
      <c r="F20" s="13"/>
      <c r="G20" s="13"/>
      <c r="H20" s="205"/>
    </row>
    <row r="21" spans="1:8" x14ac:dyDescent="0.25">
      <c r="A21" s="52"/>
      <c r="B21" s="56" t="s">
        <v>48</v>
      </c>
      <c r="C21" s="56" t="s">
        <v>49</v>
      </c>
      <c r="D21" s="57"/>
      <c r="E21" s="57"/>
      <c r="F21" s="13"/>
      <c r="G21" s="13"/>
      <c r="H21" s="205"/>
    </row>
    <row r="22" spans="1:8" x14ac:dyDescent="0.25">
      <c r="A22" s="52"/>
      <c r="B22" s="56"/>
      <c r="C22" s="57"/>
      <c r="D22" s="57"/>
      <c r="E22" s="57"/>
      <c r="F22" s="13"/>
      <c r="G22" s="13"/>
      <c r="H22" s="205"/>
    </row>
    <row r="23" spans="1:8" ht="7.5" customHeight="1" x14ac:dyDescent="0.25">
      <c r="A23" s="52"/>
      <c r="B23" s="52"/>
      <c r="C23" s="52"/>
      <c r="D23" s="52"/>
      <c r="E23" s="52"/>
      <c r="F23" s="13"/>
      <c r="G23" s="13"/>
      <c r="H23" s="13"/>
    </row>
    <row r="24" spans="1:8" x14ac:dyDescent="0.25">
      <c r="A24" s="52"/>
      <c r="B24" s="52"/>
      <c r="C24" s="52"/>
      <c r="D24" s="52"/>
      <c r="E24" s="52"/>
      <c r="F24" s="13"/>
      <c r="G24" s="13"/>
      <c r="H24" s="13"/>
    </row>
    <row r="25" spans="1:8" x14ac:dyDescent="0.25">
      <c r="A25" s="52"/>
      <c r="B25" s="53" t="s">
        <v>57</v>
      </c>
      <c r="C25" s="58"/>
      <c r="D25" s="58"/>
      <c r="E25" s="58"/>
      <c r="F25" s="13"/>
      <c r="G25" s="13"/>
      <c r="H25" s="91" t="s">
        <v>39</v>
      </c>
    </row>
    <row r="26" spans="1:8" ht="4.5" customHeight="1" x14ac:dyDescent="0.25">
      <c r="A26" s="52"/>
      <c r="B26" s="59"/>
      <c r="C26" s="58"/>
      <c r="D26" s="58"/>
      <c r="E26" s="58"/>
      <c r="F26" s="13"/>
      <c r="G26" s="13"/>
      <c r="H26" s="13"/>
    </row>
    <row r="27" spans="1:8" ht="30" x14ac:dyDescent="0.25">
      <c r="A27" s="52"/>
      <c r="B27" s="60" t="s">
        <v>12</v>
      </c>
      <c r="C27" s="60" t="s">
        <v>58</v>
      </c>
      <c r="D27" s="60" t="s">
        <v>59</v>
      </c>
      <c r="E27" s="60" t="s">
        <v>60</v>
      </c>
      <c r="F27" s="60" t="s">
        <v>61</v>
      </c>
      <c r="G27" s="13"/>
      <c r="H27" s="206" t="s">
        <v>62</v>
      </c>
    </row>
    <row r="28" spans="1:8" ht="42.75" x14ac:dyDescent="0.25">
      <c r="A28" s="52"/>
      <c r="B28" s="192">
        <v>44761</v>
      </c>
      <c r="C28" s="61" t="s">
        <v>63</v>
      </c>
      <c r="D28" s="61" t="s">
        <v>64</v>
      </c>
      <c r="E28" s="61" t="s">
        <v>65</v>
      </c>
      <c r="F28" s="61"/>
      <c r="G28" s="13"/>
      <c r="H28" s="207"/>
    </row>
    <row r="29" spans="1:8" ht="33" customHeight="1" x14ac:dyDescent="0.25">
      <c r="A29" s="52"/>
      <c r="B29" s="192">
        <v>45313</v>
      </c>
      <c r="C29" s="61" t="s">
        <v>400</v>
      </c>
      <c r="D29" s="61" t="s">
        <v>65</v>
      </c>
      <c r="E29" s="61" t="s">
        <v>65</v>
      </c>
      <c r="F29" s="61"/>
      <c r="G29" s="13"/>
      <c r="H29" s="207"/>
    </row>
    <row r="30" spans="1:8" ht="33" customHeight="1" x14ac:dyDescent="0.25">
      <c r="A30" s="52"/>
      <c r="B30" s="192"/>
      <c r="C30" s="61"/>
      <c r="D30" s="61"/>
      <c r="E30" s="61"/>
      <c r="F30" s="61"/>
      <c r="G30" s="13"/>
      <c r="H30" s="207"/>
    </row>
    <row r="31" spans="1:8" ht="33" customHeight="1" x14ac:dyDescent="0.25">
      <c r="A31" s="52"/>
      <c r="B31" s="192"/>
      <c r="C31" s="61"/>
      <c r="D31" s="61"/>
      <c r="E31" s="61"/>
      <c r="F31" s="61"/>
      <c r="G31" s="13"/>
      <c r="H31" s="207"/>
    </row>
    <row r="32" spans="1:8" ht="33" customHeight="1" x14ac:dyDescent="0.25">
      <c r="A32" s="52"/>
      <c r="B32" s="192"/>
      <c r="C32" s="61"/>
      <c r="D32" s="61"/>
      <c r="E32" s="61"/>
      <c r="F32" s="61"/>
      <c r="G32" s="13"/>
      <c r="H32" s="207"/>
    </row>
    <row r="33" spans="1:8" ht="33" customHeight="1" x14ac:dyDescent="0.25">
      <c r="A33" s="52"/>
      <c r="B33" s="192"/>
      <c r="C33" s="61"/>
      <c r="D33" s="61"/>
      <c r="E33" s="61"/>
      <c r="F33" s="61"/>
      <c r="G33" s="13"/>
      <c r="H33" s="207"/>
    </row>
    <row r="34" spans="1:8" ht="33" customHeight="1" x14ac:dyDescent="0.25">
      <c r="A34" s="52"/>
      <c r="B34" s="192"/>
      <c r="C34" s="61"/>
      <c r="D34" s="61"/>
      <c r="E34" s="61"/>
      <c r="F34" s="61"/>
      <c r="G34" s="13"/>
      <c r="H34" s="207"/>
    </row>
    <row r="35" spans="1:8" x14ac:dyDescent="0.25">
      <c r="A35" s="13"/>
      <c r="B35" s="11"/>
      <c r="C35" s="11"/>
      <c r="D35" s="11"/>
      <c r="E35" s="11"/>
      <c r="F35" s="13"/>
      <c r="G35" s="13"/>
      <c r="H35" s="13"/>
    </row>
  </sheetData>
  <sheetProtection formatCells="0" formatColumns="0" formatRows="0" insertColumns="0" insertRows="0" sort="0" autoFilter="0"/>
  <customSheetViews>
    <customSheetView guid="{A0DEC7DD-1D4C-45C3-955D-DFB5830A85FA}" showPageBreaks="1" fitToPage="1" printArea="1" view="pageBreakPreview">
      <selection activeCell="A4" sqref="A4:XFD4"/>
      <pageMargins left="0" right="0" top="0" bottom="0" header="0" footer="0"/>
      <pageSetup paperSize="9" scale="68" orientation="landscape" r:id="rId1"/>
    </customSheetView>
    <customSheetView guid="{F5E44F79-59BF-44B0-B33B-6A3ABA7E0CD8}" showPageBreaks="1" fitToPage="1" printArea="1" view="pageBreakPreview">
      <selection activeCell="A4" sqref="A4:XFD4"/>
      <pageMargins left="0" right="0" top="0" bottom="0" header="0" footer="0"/>
      <pageSetup paperSize="9" scale="68" orientation="landscape" r:id="rId2"/>
    </customSheetView>
  </customSheetViews>
  <mergeCells count="4">
    <mergeCell ref="H18:H22"/>
    <mergeCell ref="H7:H10"/>
    <mergeCell ref="H27:H34"/>
    <mergeCell ref="H12:H16"/>
  </mergeCells>
  <pageMargins left="0.23622047244094491" right="0.23622047244094491" top="0.74803149606299213" bottom="0.74803149606299213" header="0.31496062992125984" footer="0.31496062992125984"/>
  <pageSetup paperSize="9" scale="67"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pageSetUpPr fitToPage="1"/>
  </sheetPr>
  <dimension ref="A1:AF407"/>
  <sheetViews>
    <sheetView showGridLines="0" zoomScale="80" zoomScaleNormal="80" workbookViewId="0">
      <pane ySplit="8" topLeftCell="A9" activePane="bottomLeft" state="frozen"/>
      <selection activeCell="A25" sqref="A25"/>
      <selection pane="bottomLeft" activeCell="M10" sqref="M10"/>
    </sheetView>
  </sheetViews>
  <sheetFormatPr defaultRowHeight="15" x14ac:dyDescent="0.25"/>
  <cols>
    <col min="1" max="1" width="12" customWidth="1"/>
    <col min="2" max="2" width="28.85546875" customWidth="1"/>
    <col min="3" max="3" width="6" style="6" customWidth="1"/>
    <col min="4" max="5" width="14.42578125" customWidth="1"/>
    <col min="6" max="6" width="20.85546875" customWidth="1"/>
    <col min="7" max="7" width="25.28515625" customWidth="1"/>
    <col min="8" max="8" width="13.85546875" customWidth="1"/>
    <col min="9" max="9" width="11" customWidth="1"/>
    <col min="10" max="10" width="12.85546875" hidden="1" customWidth="1"/>
    <col min="11" max="11" width="12" customWidth="1"/>
    <col min="12" max="12" width="15.42578125" customWidth="1"/>
    <col min="13" max="13" width="26.85546875" customWidth="1"/>
    <col min="14" max="14" width="31.7109375" customWidth="1"/>
    <col min="15" max="15" width="27.140625" customWidth="1"/>
    <col min="16" max="16" width="18" customWidth="1"/>
    <col min="17" max="17" width="17.140625" customWidth="1"/>
    <col min="18" max="18" width="13.140625" customWidth="1"/>
    <col min="19" max="19" width="14" hidden="1" customWidth="1"/>
    <col min="20" max="20" width="12" style="104" customWidth="1"/>
    <col min="21" max="21" width="12.5703125" style="104" hidden="1" customWidth="1"/>
    <col min="22" max="22" width="0" style="104" hidden="1" customWidth="1"/>
    <col min="23" max="32" width="9.140625" style="104"/>
  </cols>
  <sheetData>
    <row r="1" spans="1:32" ht="27" thickBot="1" x14ac:dyDescent="0.45">
      <c r="A1" s="200" t="s">
        <v>66</v>
      </c>
      <c r="B1" s="200"/>
      <c r="C1" s="200"/>
      <c r="D1" s="200"/>
      <c r="E1" s="200"/>
      <c r="F1" s="200"/>
      <c r="H1" s="2"/>
      <c r="I1" s="2"/>
      <c r="L1" s="144" t="s">
        <v>22</v>
      </c>
      <c r="M1" s="145">
        <f>COUNTIF($L$10:$L$97,"Not treated")</f>
        <v>0</v>
      </c>
      <c r="N1" s="153" t="s">
        <v>67</v>
      </c>
      <c r="O1" s="146">
        <f>COUNTIF($L$10:$L$97,"Substitution")</f>
        <v>0</v>
      </c>
      <c r="P1" s="2"/>
      <c r="Q1" s="2"/>
      <c r="R1" s="2"/>
      <c r="S1" s="2"/>
      <c r="T1" s="103"/>
      <c r="U1" s="103"/>
      <c r="V1" s="103"/>
      <c r="W1" s="103"/>
      <c r="X1" s="103"/>
      <c r="Y1" s="103"/>
      <c r="Z1" s="103"/>
      <c r="AA1" s="103"/>
      <c r="AB1" s="103"/>
      <c r="AC1" s="103"/>
      <c r="AD1" s="103"/>
    </row>
    <row r="2" spans="1:32" ht="23.25" x14ac:dyDescent="0.35">
      <c r="A2" s="50" t="str">
        <f>'1. EXEC RISK SUMMARY'!A2</f>
        <v>C00000 - Water Corporation SAP Project Number &amp; title</v>
      </c>
      <c r="B2" s="50"/>
      <c r="C2" s="50"/>
      <c r="D2" s="50"/>
      <c r="E2" s="50"/>
      <c r="F2" s="3"/>
      <c r="G2" s="139" t="s">
        <v>20</v>
      </c>
      <c r="H2" s="140">
        <f>COUNTIF($B$10:$B$998,"Open")</f>
        <v>4</v>
      </c>
      <c r="I2" s="2"/>
      <c r="L2" s="147" t="s">
        <v>68</v>
      </c>
      <c r="M2" s="143">
        <f>COUNTIF($L$10:$L$97,"PPE")</f>
        <v>0</v>
      </c>
      <c r="N2" s="153" t="s">
        <v>69</v>
      </c>
      <c r="O2" s="148">
        <f>COUNTIF($L$10:$L$97,"Isolation")</f>
        <v>1</v>
      </c>
      <c r="P2" s="2"/>
      <c r="Q2" s="2"/>
      <c r="R2" s="2"/>
      <c r="S2" s="2"/>
      <c r="T2" s="103"/>
      <c r="U2" s="103"/>
      <c r="V2" s="103"/>
      <c r="W2" s="103"/>
      <c r="X2" s="103"/>
      <c r="Y2" s="103"/>
      <c r="Z2" s="103"/>
      <c r="AA2" s="103"/>
      <c r="AB2" s="103"/>
      <c r="AC2" s="103"/>
      <c r="AD2" s="103"/>
    </row>
    <row r="3" spans="1:32" ht="24" thickBot="1" x14ac:dyDescent="0.4">
      <c r="A3" s="50" t="str">
        <f>'1. EXEC RISK SUMMARY'!A3</f>
        <v>Date</v>
      </c>
      <c r="B3" s="50"/>
      <c r="C3" s="50"/>
      <c r="D3" s="50"/>
      <c r="E3" s="50"/>
      <c r="F3" s="3"/>
      <c r="G3" s="141" t="s">
        <v>24</v>
      </c>
      <c r="H3" s="142">
        <f>COUNTIF($B$10:$B$998,"Closed")</f>
        <v>0</v>
      </c>
      <c r="I3" s="2"/>
      <c r="L3" s="147" t="s">
        <v>70</v>
      </c>
      <c r="M3" s="143">
        <f>COUNTIF($L$10:$L$97,"Administrative")</f>
        <v>1</v>
      </c>
      <c r="N3" s="153" t="s">
        <v>71</v>
      </c>
      <c r="O3" s="148">
        <f>COUNTIF($L$10:$L$97,"Elimination")</f>
        <v>0</v>
      </c>
      <c r="P3" s="2"/>
      <c r="Q3" s="2"/>
      <c r="R3" s="2"/>
      <c r="S3" s="2"/>
      <c r="T3" s="103"/>
      <c r="U3" s="103"/>
      <c r="V3" s="103"/>
      <c r="W3" s="103"/>
      <c r="X3" s="103"/>
      <c r="Y3" s="103"/>
      <c r="Z3" s="103"/>
      <c r="AA3" s="103"/>
      <c r="AB3" s="103"/>
      <c r="AC3" s="103"/>
      <c r="AD3" s="103"/>
    </row>
    <row r="4" spans="1:32" s="5" customFormat="1" ht="16.5" thickBot="1" x14ac:dyDescent="0.3">
      <c r="A4" s="8"/>
      <c r="B4" s="8"/>
      <c r="C4" s="8"/>
      <c r="D4" s="8"/>
      <c r="E4" s="8"/>
      <c r="F4" s="8"/>
      <c r="G4" s="8"/>
      <c r="H4" s="8"/>
      <c r="I4" s="8"/>
      <c r="L4" s="149" t="s">
        <v>72</v>
      </c>
      <c r="M4" s="150">
        <f>COUNTIF($L$10:$L$97,"engineering")</f>
        <v>2</v>
      </c>
      <c r="N4" s="151"/>
      <c r="O4" s="152"/>
      <c r="P4" s="8"/>
      <c r="Q4" s="8"/>
      <c r="R4" s="8"/>
      <c r="S4" s="8"/>
      <c r="T4" s="105"/>
      <c r="U4" s="105"/>
      <c r="V4" s="105"/>
      <c r="W4" s="105"/>
      <c r="X4" s="105"/>
      <c r="Y4" s="105"/>
      <c r="Z4" s="105"/>
      <c r="AA4" s="105"/>
      <c r="AB4" s="105"/>
      <c r="AC4" s="105"/>
      <c r="AD4" s="105"/>
      <c r="AE4" s="51"/>
      <c r="AF4" s="51"/>
    </row>
    <row r="5" spans="1:32" ht="30.75" customHeight="1" x14ac:dyDescent="0.25">
      <c r="A5" s="213"/>
      <c r="B5" s="213"/>
      <c r="C5" s="213"/>
      <c r="D5" s="213"/>
      <c r="E5" s="213"/>
      <c r="F5" s="213"/>
      <c r="G5" s="213"/>
      <c r="H5" s="213"/>
      <c r="I5" s="213"/>
    </row>
    <row r="6" spans="1:32" s="124" customFormat="1" ht="6" x14ac:dyDescent="0.15">
      <c r="B6" s="125"/>
      <c r="C6" s="125"/>
      <c r="D6" s="125"/>
      <c r="E6" s="125"/>
      <c r="F6" s="125"/>
      <c r="G6" s="125"/>
      <c r="H6" s="125"/>
      <c r="I6" s="125"/>
      <c r="J6" s="126"/>
      <c r="N6" s="127"/>
      <c r="T6" s="128"/>
      <c r="U6" s="128"/>
      <c r="V6" s="128"/>
      <c r="W6" s="128"/>
      <c r="X6" s="128"/>
      <c r="Y6" s="128"/>
      <c r="Z6" s="128"/>
      <c r="AA6" s="128"/>
      <c r="AB6" s="128"/>
      <c r="AC6" s="128"/>
      <c r="AD6" s="128"/>
      <c r="AE6" s="128"/>
      <c r="AF6" s="128"/>
    </row>
    <row r="7" spans="1:32" s="39" customFormat="1" ht="21" customHeight="1" x14ac:dyDescent="0.2">
      <c r="C7" s="47"/>
      <c r="D7" s="218" t="s">
        <v>73</v>
      </c>
      <c r="E7" s="211"/>
      <c r="F7" s="211"/>
      <c r="G7" s="217" t="s">
        <v>74</v>
      </c>
      <c r="H7" s="217"/>
      <c r="I7" s="217"/>
      <c r="J7" s="217"/>
      <c r="K7" s="217"/>
      <c r="L7" s="211" t="s">
        <v>75</v>
      </c>
      <c r="M7" s="211"/>
      <c r="N7" s="211"/>
      <c r="O7" s="212"/>
      <c r="P7" s="208" t="s">
        <v>76</v>
      </c>
      <c r="Q7" s="209"/>
      <c r="R7" s="210"/>
      <c r="T7" s="106"/>
      <c r="U7" s="106"/>
      <c r="V7" s="106"/>
      <c r="W7" s="106"/>
      <c r="X7" s="106"/>
      <c r="Y7" s="106"/>
      <c r="Z7" s="106"/>
      <c r="AA7" s="106"/>
      <c r="AB7" s="106"/>
      <c r="AC7" s="106"/>
      <c r="AD7" s="106"/>
      <c r="AE7" s="106"/>
      <c r="AF7" s="106"/>
    </row>
    <row r="8" spans="1:32" s="42" customFormat="1" ht="49.5" customHeight="1" x14ac:dyDescent="0.2">
      <c r="A8" s="40" t="s">
        <v>77</v>
      </c>
      <c r="B8" s="40" t="s">
        <v>78</v>
      </c>
      <c r="C8" s="48" t="s">
        <v>79</v>
      </c>
      <c r="D8" s="40" t="s">
        <v>80</v>
      </c>
      <c r="E8" s="40" t="s">
        <v>81</v>
      </c>
      <c r="F8" s="40" t="s">
        <v>82</v>
      </c>
      <c r="G8" s="43" t="s">
        <v>83</v>
      </c>
      <c r="H8" s="43" t="s">
        <v>84</v>
      </c>
      <c r="I8" s="43" t="s">
        <v>85</v>
      </c>
      <c r="J8" s="43" t="s">
        <v>86</v>
      </c>
      <c r="K8" s="43" t="s">
        <v>87</v>
      </c>
      <c r="L8" s="40" t="s">
        <v>88</v>
      </c>
      <c r="M8" s="40" t="s">
        <v>89</v>
      </c>
      <c r="N8" s="40" t="s">
        <v>90</v>
      </c>
      <c r="O8" s="40" t="s">
        <v>91</v>
      </c>
      <c r="P8" s="43" t="s">
        <v>84</v>
      </c>
      <c r="Q8" s="43" t="s">
        <v>85</v>
      </c>
      <c r="R8" s="43" t="s">
        <v>87</v>
      </c>
      <c r="S8" s="41"/>
      <c r="T8" s="107"/>
      <c r="U8" s="107"/>
      <c r="V8" s="107"/>
      <c r="W8" s="107"/>
      <c r="X8" s="107"/>
      <c r="Y8" s="107"/>
      <c r="Z8" s="107"/>
      <c r="AA8" s="107"/>
      <c r="AB8" s="107"/>
      <c r="AC8" s="107"/>
      <c r="AD8" s="107"/>
      <c r="AE8" s="107"/>
      <c r="AF8" s="107"/>
    </row>
    <row r="9" spans="1:32" s="165" customFormat="1" ht="105.75" customHeight="1" thickBot="1" x14ac:dyDescent="0.25">
      <c r="A9" s="160" t="s">
        <v>92</v>
      </c>
      <c r="B9" s="160" t="s">
        <v>93</v>
      </c>
      <c r="C9" s="161" t="s">
        <v>94</v>
      </c>
      <c r="D9" s="160" t="s">
        <v>95</v>
      </c>
      <c r="E9" s="160" t="s">
        <v>96</v>
      </c>
      <c r="F9" s="160" t="s">
        <v>97</v>
      </c>
      <c r="G9" s="160" t="s">
        <v>98</v>
      </c>
      <c r="H9" s="160" t="s">
        <v>99</v>
      </c>
      <c r="I9" s="160" t="s">
        <v>100</v>
      </c>
      <c r="J9" s="160"/>
      <c r="K9" s="162" t="s">
        <v>101</v>
      </c>
      <c r="L9" s="160" t="s">
        <v>102</v>
      </c>
      <c r="M9" s="160" t="s">
        <v>103</v>
      </c>
      <c r="N9" s="160" t="s">
        <v>104</v>
      </c>
      <c r="O9" s="160" t="s">
        <v>105</v>
      </c>
      <c r="P9" s="160" t="s">
        <v>106</v>
      </c>
      <c r="Q9" s="160" t="s">
        <v>107</v>
      </c>
      <c r="R9" s="160" t="s">
        <v>108</v>
      </c>
      <c r="S9" s="163"/>
      <c r="T9" s="164"/>
      <c r="U9" s="164"/>
      <c r="V9" s="164"/>
      <c r="W9" s="164"/>
      <c r="X9" s="164"/>
      <c r="Y9" s="164"/>
      <c r="Z9" s="164"/>
      <c r="AA9" s="164"/>
      <c r="AB9" s="164"/>
      <c r="AC9" s="164"/>
      <c r="AD9" s="164"/>
      <c r="AE9" s="164"/>
      <c r="AF9" s="164"/>
    </row>
    <row r="10" spans="1:32" s="108" customFormat="1" ht="114.75" customHeight="1" thickTop="1" thickBot="1" x14ac:dyDescent="0.3">
      <c r="A10" s="90">
        <v>43886</v>
      </c>
      <c r="B10" s="69" t="s">
        <v>109</v>
      </c>
      <c r="C10" s="214" t="s">
        <v>110</v>
      </c>
      <c r="D10" s="70" t="s">
        <v>111</v>
      </c>
      <c r="E10" s="70" t="s">
        <v>112</v>
      </c>
      <c r="F10" s="70" t="s">
        <v>113</v>
      </c>
      <c r="G10" s="70" t="s">
        <v>114</v>
      </c>
      <c r="H10" s="69" t="s">
        <v>115</v>
      </c>
      <c r="I10" s="69" t="s">
        <v>116</v>
      </c>
      <c r="J10" s="69" t="s">
        <v>117</v>
      </c>
      <c r="K10" s="102" t="str">
        <f>VLOOKUP(H10,'Risk Assessment Criteria'!$H$13:$M$18,MATCH('3. SiD RISK REGISTER'!I10,'Risk Assessment Criteria'!$H$13:$M$13,0),0)</f>
        <v>High</v>
      </c>
      <c r="L10" s="69" t="s">
        <v>118</v>
      </c>
      <c r="M10" s="70" t="s">
        <v>119</v>
      </c>
      <c r="N10" s="70" t="s">
        <v>120</v>
      </c>
      <c r="O10" s="70" t="s">
        <v>47</v>
      </c>
      <c r="P10" s="69" t="s">
        <v>115</v>
      </c>
      <c r="Q10" s="69" t="s">
        <v>121</v>
      </c>
      <c r="R10" s="102" t="str">
        <f>VLOOKUP(P10,'Risk Assessment Criteria'!$H$13:$M$18,MATCH('3. SiD RISK REGISTER'!Q10,'Risk Assessment Criteria'!$H$13:$M$13,0),0)</f>
        <v>Moderate</v>
      </c>
      <c r="S10" s="110" t="s">
        <v>117</v>
      </c>
      <c r="U10" s="137" t="str">
        <f>CONCATENATE(B10,K10)</f>
        <v>OpenHigh</v>
      </c>
      <c r="V10" s="137" t="str">
        <f t="shared" ref="V10:V74" si="0">CONCATENATE(B10,R10)</f>
        <v>OpenModerate</v>
      </c>
    </row>
    <row r="11" spans="1:32" s="108" customFormat="1" ht="165" customHeight="1" thickTop="1" thickBot="1" x14ac:dyDescent="0.3">
      <c r="A11" s="90">
        <v>43886</v>
      </c>
      <c r="B11" s="69" t="s">
        <v>109</v>
      </c>
      <c r="C11" s="215"/>
      <c r="D11" s="70" t="s">
        <v>122</v>
      </c>
      <c r="E11" s="70" t="s">
        <v>112</v>
      </c>
      <c r="F11" s="70" t="s">
        <v>123</v>
      </c>
      <c r="G11" s="70" t="s">
        <v>124</v>
      </c>
      <c r="H11" s="69" t="s">
        <v>115</v>
      </c>
      <c r="I11" s="69" t="s">
        <v>116</v>
      </c>
      <c r="J11" s="69" t="s">
        <v>117</v>
      </c>
      <c r="K11" s="101" t="str">
        <f>VLOOKUP(H11,'Risk Assessment Criteria'!$H$13:$M$18,MATCH('3. SiD RISK REGISTER'!I11,'Risk Assessment Criteria'!$H$13:$M$13,0),0)</f>
        <v>High</v>
      </c>
      <c r="L11" s="69" t="s">
        <v>125</v>
      </c>
      <c r="M11" s="70" t="s">
        <v>126</v>
      </c>
      <c r="N11" s="70" t="s">
        <v>127</v>
      </c>
      <c r="O11" s="70" t="s">
        <v>128</v>
      </c>
      <c r="P11" s="69" t="s">
        <v>115</v>
      </c>
      <c r="Q11" s="69" t="s">
        <v>121</v>
      </c>
      <c r="R11" s="102" t="str">
        <f>VLOOKUP(P11,'Risk Assessment Criteria'!$H$13:$M$18,MATCH('3. SiD RISK REGISTER'!Q11,'Risk Assessment Criteria'!$H$13:$M$13,0),0)</f>
        <v>Moderate</v>
      </c>
      <c r="S11" s="110" t="s">
        <v>117</v>
      </c>
      <c r="U11" s="137" t="str">
        <f>CONCATENATE(B11,K11)</f>
        <v>OpenHigh</v>
      </c>
      <c r="V11" s="137" t="str">
        <f t="shared" si="0"/>
        <v>OpenModerate</v>
      </c>
    </row>
    <row r="12" spans="1:32" s="108" customFormat="1" ht="132" customHeight="1" thickTop="1" thickBot="1" x14ac:dyDescent="0.3">
      <c r="A12" s="90">
        <v>43886</v>
      </c>
      <c r="B12" s="69" t="s">
        <v>109</v>
      </c>
      <c r="C12" s="215"/>
      <c r="D12" s="70" t="s">
        <v>129</v>
      </c>
      <c r="E12" s="169" t="s">
        <v>130</v>
      </c>
      <c r="F12" s="70" t="s">
        <v>131</v>
      </c>
      <c r="G12" s="70" t="s">
        <v>132</v>
      </c>
      <c r="H12" s="69" t="s">
        <v>133</v>
      </c>
      <c r="I12" s="69" t="s">
        <v>116</v>
      </c>
      <c r="J12" s="69"/>
      <c r="K12" s="102" t="str">
        <f>VLOOKUP(H12,'Risk Assessment Criteria'!$H$13:$M$18,MATCH('3. SiD RISK REGISTER'!I12,'Risk Assessment Criteria'!$H$13:$M$13,0),0)</f>
        <v>High</v>
      </c>
      <c r="L12" s="69" t="s">
        <v>118</v>
      </c>
      <c r="M12" s="70" t="s">
        <v>134</v>
      </c>
      <c r="N12" s="70" t="s">
        <v>135</v>
      </c>
      <c r="O12" s="70" t="s">
        <v>136</v>
      </c>
      <c r="P12" s="69" t="s">
        <v>133</v>
      </c>
      <c r="Q12" s="69" t="s">
        <v>121</v>
      </c>
      <c r="R12" s="102" t="str">
        <f>VLOOKUP(P12,'Risk Assessment Criteria'!$H$13:$M$18,MATCH('3. SiD RISK REGISTER'!Q12,'Risk Assessment Criteria'!$H$13:$M$13,0),0)</f>
        <v>Low</v>
      </c>
      <c r="S12" s="110"/>
      <c r="U12" s="137" t="str">
        <f>CONCATENATE(B12,K12)</f>
        <v>OpenHigh</v>
      </c>
      <c r="V12" s="137" t="str">
        <f t="shared" si="0"/>
        <v>OpenLow</v>
      </c>
    </row>
    <row r="13" spans="1:32" s="108" customFormat="1" ht="118.5" customHeight="1" thickTop="1" x14ac:dyDescent="0.25">
      <c r="A13" s="90">
        <v>43886</v>
      </c>
      <c r="B13" s="69" t="s">
        <v>109</v>
      </c>
      <c r="C13" s="216"/>
      <c r="D13" s="70" t="s">
        <v>137</v>
      </c>
      <c r="E13" s="70" t="s">
        <v>138</v>
      </c>
      <c r="F13" s="70" t="s">
        <v>139</v>
      </c>
      <c r="G13" s="70" t="s">
        <v>140</v>
      </c>
      <c r="H13" s="69" t="s">
        <v>115</v>
      </c>
      <c r="I13" s="69" t="s">
        <v>116</v>
      </c>
      <c r="J13" s="69" t="s">
        <v>117</v>
      </c>
      <c r="K13" s="101" t="str">
        <f>VLOOKUP(H13,'Risk Assessment Criteria'!$H$13:$M$18,MATCH('3. SiD RISK REGISTER'!I13,'Risk Assessment Criteria'!$H$13:$M$13,0),0)</f>
        <v>High</v>
      </c>
      <c r="L13" s="69" t="s">
        <v>141</v>
      </c>
      <c r="M13" s="70" t="s">
        <v>142</v>
      </c>
      <c r="N13" s="70" t="s">
        <v>143</v>
      </c>
      <c r="O13" s="70" t="s">
        <v>128</v>
      </c>
      <c r="P13" s="69" t="s">
        <v>115</v>
      </c>
      <c r="Q13" s="69" t="s">
        <v>121</v>
      </c>
      <c r="R13" s="102" t="str">
        <f>VLOOKUP(P13,'Risk Assessment Criteria'!$H$13:$M$18,MATCH('3. SiD RISK REGISTER'!Q13,'Risk Assessment Criteria'!$H$13:$M$13,0),0)</f>
        <v>Moderate</v>
      </c>
      <c r="S13" s="110" t="s">
        <v>117</v>
      </c>
      <c r="U13" s="137" t="str">
        <f>CONCATENATE(B13,K13)</f>
        <v>OpenHigh</v>
      </c>
      <c r="V13" s="137" t="str">
        <f t="shared" si="0"/>
        <v>OpenModerate</v>
      </c>
    </row>
    <row r="14" spans="1:32" s="107" customFormat="1" ht="12.75" thickBot="1" x14ac:dyDescent="0.25">
      <c r="A14" s="111"/>
      <c r="B14" s="111"/>
      <c r="C14" s="112"/>
      <c r="D14" s="113"/>
      <c r="E14" s="115"/>
      <c r="F14" s="114"/>
      <c r="G14" s="118"/>
      <c r="H14" s="118"/>
      <c r="I14" s="118"/>
      <c r="J14" s="118"/>
      <c r="K14" s="118"/>
      <c r="L14" s="113"/>
      <c r="M14" s="114"/>
      <c r="N14" s="114"/>
      <c r="O14" s="115"/>
      <c r="P14" s="116"/>
      <c r="Q14" s="116"/>
      <c r="R14" s="117"/>
      <c r="S14" s="119"/>
      <c r="U14" s="137" t="str">
        <f>CONCATENATE(B14,K14)</f>
        <v/>
      </c>
      <c r="V14" s="137" t="str">
        <f t="shared" si="0"/>
        <v/>
      </c>
    </row>
    <row r="15" spans="1:32" s="45" customFormat="1" ht="13.5" thickTop="1" thickBot="1" x14ac:dyDescent="0.3">
      <c r="A15" s="92"/>
      <c r="B15" s="96"/>
      <c r="C15" s="94">
        <v>1</v>
      </c>
      <c r="D15" s="189"/>
      <c r="E15" s="158" t="s">
        <v>144</v>
      </c>
      <c r="F15" s="95"/>
      <c r="G15" s="95"/>
      <c r="H15" s="96"/>
      <c r="I15" s="96"/>
      <c r="J15" s="96" t="s">
        <v>117</v>
      </c>
      <c r="K15" s="97" t="str">
        <f>IF(H15="","",VLOOKUP(H15,'Risk Assessment Criteria'!$H$13:$M$18,MATCH('3. SiD RISK REGISTER'!I15,'Risk Assessment Criteria'!$H$13:$M$13,0),0))</f>
        <v/>
      </c>
      <c r="L15" s="171"/>
      <c r="M15" s="95"/>
      <c r="N15" s="95"/>
      <c r="O15" s="95"/>
      <c r="P15" s="96"/>
      <c r="Q15" s="96"/>
      <c r="R15" s="97" t="str">
        <f>IF(P15="","",VLOOKUP(P15,'Risk Assessment Criteria'!$H$13:$M$18,MATCH('3. SiD RISK REGISTER'!Q15,'Risk Assessment Criteria'!$H$13:$M$13,0),0))</f>
        <v/>
      </c>
      <c r="S15" s="44"/>
      <c r="T15" s="109"/>
      <c r="U15" s="137" t="str">
        <f t="shared" ref="U15:U20" si="1">CONCATENATE(B1:B15,K15)</f>
        <v/>
      </c>
      <c r="V15" s="137" t="str">
        <f t="shared" si="0"/>
        <v/>
      </c>
      <c r="W15" s="109"/>
      <c r="X15" s="109"/>
      <c r="Y15" s="109"/>
      <c r="Z15" s="109"/>
      <c r="AA15" s="109"/>
      <c r="AB15" s="109"/>
      <c r="AC15" s="109"/>
      <c r="AD15" s="109"/>
      <c r="AE15" s="109"/>
      <c r="AF15" s="109"/>
    </row>
    <row r="16" spans="1:32" s="45" customFormat="1" ht="37.5" thickTop="1" thickBot="1" x14ac:dyDescent="0.3">
      <c r="A16" s="92"/>
      <c r="B16" s="96"/>
      <c r="C16" s="94">
        <v>2</v>
      </c>
      <c r="D16" s="189"/>
      <c r="E16" s="158" t="s">
        <v>145</v>
      </c>
      <c r="F16" s="95"/>
      <c r="G16" s="95"/>
      <c r="H16" s="96"/>
      <c r="I16" s="96"/>
      <c r="J16" s="93"/>
      <c r="K16" s="97" t="str">
        <f>IF(H16="","",VLOOKUP(H16,'Risk Assessment Criteria'!$H$13:$M$18,MATCH('3. SiD RISK REGISTER'!I16,'Risk Assessment Criteria'!$H$13:$M$13,0),0))</f>
        <v/>
      </c>
      <c r="L16" s="171"/>
      <c r="M16" s="95"/>
      <c r="N16" s="170"/>
      <c r="O16" s="95"/>
      <c r="P16" s="96"/>
      <c r="Q16" s="96"/>
      <c r="R16" s="97" t="str">
        <f>IF(P16="","",VLOOKUP(P16,'Risk Assessment Criteria'!$H$13:$M$18,MATCH('3. SiD RISK REGISTER'!Q16,'Risk Assessment Criteria'!$H$13:$M$13,0),0))</f>
        <v/>
      </c>
      <c r="S16" s="44"/>
      <c r="T16" s="109"/>
      <c r="U16" s="137" t="str">
        <f t="shared" si="1"/>
        <v/>
      </c>
      <c r="V16" s="137" t="str">
        <f t="shared" si="0"/>
        <v/>
      </c>
      <c r="W16" s="109"/>
      <c r="X16" s="109"/>
      <c r="Y16" s="109"/>
      <c r="Z16" s="109"/>
      <c r="AA16" s="109"/>
      <c r="AB16" s="109"/>
      <c r="AC16" s="109"/>
      <c r="AD16" s="109"/>
      <c r="AE16" s="109"/>
      <c r="AF16" s="109"/>
    </row>
    <row r="17" spans="1:32" s="45" customFormat="1" ht="25.5" thickTop="1" thickBot="1" x14ac:dyDescent="0.3">
      <c r="A17" s="92"/>
      <c r="B17" s="96"/>
      <c r="C17" s="94">
        <v>3</v>
      </c>
      <c r="D17" s="189"/>
      <c r="E17" s="158" t="s">
        <v>146</v>
      </c>
      <c r="F17" s="95"/>
      <c r="G17" s="95"/>
      <c r="H17" s="96"/>
      <c r="I17" s="96"/>
      <c r="J17" s="93"/>
      <c r="K17" s="97" t="str">
        <f>IF(H17="","",VLOOKUP(H17,'Risk Assessment Criteria'!$H$13:$M$18,MATCH('3. SiD RISK REGISTER'!I17,'Risk Assessment Criteria'!$H$13:$M$13,0),0))</f>
        <v/>
      </c>
      <c r="L17" s="171"/>
      <c r="M17" s="95"/>
      <c r="N17" s="95"/>
      <c r="O17" s="95"/>
      <c r="P17" s="96"/>
      <c r="Q17" s="96"/>
      <c r="R17" s="97" t="str">
        <f>IF(P17="","",VLOOKUP(P17,'Risk Assessment Criteria'!$H$13:$M$18,MATCH('3. SiD RISK REGISTER'!Q17,'Risk Assessment Criteria'!$H$13:$M$13,0),0))</f>
        <v/>
      </c>
      <c r="S17" s="44" t="s">
        <v>117</v>
      </c>
      <c r="T17" s="109"/>
      <c r="U17" s="137" t="str">
        <f t="shared" si="1"/>
        <v/>
      </c>
      <c r="V17" s="137" t="str">
        <f t="shared" si="0"/>
        <v/>
      </c>
      <c r="W17" s="109"/>
      <c r="X17" s="109"/>
      <c r="Y17" s="109"/>
      <c r="Z17" s="109"/>
      <c r="AA17" s="109"/>
      <c r="AB17" s="109"/>
      <c r="AC17" s="109"/>
      <c r="AD17" s="109"/>
      <c r="AE17" s="109"/>
      <c r="AF17" s="109"/>
    </row>
    <row r="18" spans="1:32" s="45" customFormat="1" ht="25.5" thickTop="1" thickBot="1" x14ac:dyDescent="0.3">
      <c r="A18" s="92"/>
      <c r="B18" s="96"/>
      <c r="C18" s="94">
        <v>4</v>
      </c>
      <c r="D18" s="189"/>
      <c r="E18" s="158" t="s">
        <v>147</v>
      </c>
      <c r="F18" s="95"/>
      <c r="G18" s="95"/>
      <c r="H18" s="96"/>
      <c r="I18" s="96"/>
      <c r="J18" s="93"/>
      <c r="K18" s="97" t="str">
        <f>IF(H18="","",VLOOKUP(H18,'Risk Assessment Criteria'!$H$13:$M$18,MATCH('3. SiD RISK REGISTER'!I18,'Risk Assessment Criteria'!$H$13:$M$13,0),0))</f>
        <v/>
      </c>
      <c r="L18" s="171"/>
      <c r="M18" s="95"/>
      <c r="N18" s="95"/>
      <c r="O18" s="95"/>
      <c r="P18" s="96"/>
      <c r="Q18" s="96"/>
      <c r="R18" s="97" t="str">
        <f>IF(P18="","",VLOOKUP(P18,'Risk Assessment Criteria'!$H$13:$M$18,MATCH('3. SiD RISK REGISTER'!Q18,'Risk Assessment Criteria'!$H$13:$M$13,0),0))</f>
        <v/>
      </c>
      <c r="S18" s="44" t="s">
        <v>117</v>
      </c>
      <c r="T18" s="109"/>
      <c r="U18" s="137" t="str">
        <f t="shared" si="1"/>
        <v/>
      </c>
      <c r="V18" s="137" t="str">
        <f t="shared" si="0"/>
        <v/>
      </c>
      <c r="W18" s="109"/>
      <c r="X18" s="109"/>
      <c r="Y18" s="109"/>
      <c r="Z18" s="109"/>
      <c r="AA18" s="109"/>
      <c r="AB18" s="109"/>
      <c r="AC18" s="109"/>
      <c r="AD18" s="109"/>
      <c r="AE18" s="109"/>
      <c r="AF18" s="109"/>
    </row>
    <row r="19" spans="1:32" s="45" customFormat="1" ht="13.5" thickTop="1" thickBot="1" x14ac:dyDescent="0.3">
      <c r="A19" s="92"/>
      <c r="B19" s="96"/>
      <c r="C19" s="94">
        <v>5</v>
      </c>
      <c r="D19" s="189"/>
      <c r="E19" s="158" t="s">
        <v>148</v>
      </c>
      <c r="F19" s="95"/>
      <c r="G19" s="95"/>
      <c r="H19" s="96"/>
      <c r="I19" s="96"/>
      <c r="J19" s="93"/>
      <c r="K19" s="97" t="str">
        <f>IF(H19="","",VLOOKUP(H19,'Risk Assessment Criteria'!$H$13:$M$18,MATCH('3. SiD RISK REGISTER'!I19,'Risk Assessment Criteria'!$H$13:$M$13,0),0))</f>
        <v/>
      </c>
      <c r="L19" s="171"/>
      <c r="M19" s="95"/>
      <c r="N19" s="95"/>
      <c r="O19" s="95"/>
      <c r="P19" s="96"/>
      <c r="Q19" s="96"/>
      <c r="R19" s="97" t="str">
        <f>IF(P19="","",VLOOKUP(P19,'Risk Assessment Criteria'!$H$13:$M$18,MATCH('3. SiD RISK REGISTER'!Q19,'Risk Assessment Criteria'!$H$13:$M$13,0),0))</f>
        <v/>
      </c>
      <c r="S19" s="44" t="s">
        <v>117</v>
      </c>
      <c r="T19" s="109"/>
      <c r="U19" s="137" t="str">
        <f t="shared" si="1"/>
        <v/>
      </c>
      <c r="V19" s="137" t="str">
        <f t="shared" si="0"/>
        <v/>
      </c>
      <c r="W19" s="109"/>
      <c r="X19" s="109"/>
      <c r="Y19" s="109"/>
      <c r="Z19" s="109"/>
      <c r="AA19" s="109"/>
      <c r="AB19" s="109"/>
      <c r="AC19" s="109"/>
      <c r="AD19" s="109"/>
      <c r="AE19" s="109"/>
      <c r="AF19" s="109"/>
    </row>
    <row r="20" spans="1:32" s="45" customFormat="1" ht="13.5" thickTop="1" thickBot="1" x14ac:dyDescent="0.3">
      <c r="A20" s="92"/>
      <c r="B20" s="96"/>
      <c r="C20" s="94">
        <v>6</v>
      </c>
      <c r="D20" s="189"/>
      <c r="E20" s="158" t="s">
        <v>149</v>
      </c>
      <c r="F20" s="95"/>
      <c r="G20" s="95"/>
      <c r="H20" s="96"/>
      <c r="I20" s="96"/>
      <c r="J20" s="93"/>
      <c r="K20" s="97" t="str">
        <f>IF(H20="","",VLOOKUP(H20,'Risk Assessment Criteria'!$H$13:$M$18,MATCH('3. SiD RISK REGISTER'!I20,'Risk Assessment Criteria'!$H$13:$M$13,0),0))</f>
        <v/>
      </c>
      <c r="L20" s="171"/>
      <c r="M20" s="95"/>
      <c r="N20" s="95"/>
      <c r="O20" s="95"/>
      <c r="P20" s="96"/>
      <c r="Q20" s="96"/>
      <c r="R20" s="97" t="str">
        <f>IF(P20="","",VLOOKUP(P20,'Risk Assessment Criteria'!$H$13:$M$18,MATCH('3. SiD RISK REGISTER'!Q20,'Risk Assessment Criteria'!$H$13:$M$13,0),0))</f>
        <v/>
      </c>
      <c r="S20" s="44" t="s">
        <v>117</v>
      </c>
      <c r="T20" s="109"/>
      <c r="U20" s="137" t="str">
        <f t="shared" si="1"/>
        <v/>
      </c>
      <c r="V20" s="137" t="str">
        <f t="shared" si="0"/>
        <v/>
      </c>
      <c r="W20" s="109"/>
      <c r="X20" s="109"/>
      <c r="Y20" s="109"/>
      <c r="Z20" s="109"/>
      <c r="AA20" s="109"/>
      <c r="AB20" s="109"/>
      <c r="AC20" s="109"/>
      <c r="AD20" s="109"/>
      <c r="AE20" s="109"/>
      <c r="AF20" s="109"/>
    </row>
    <row r="21" spans="1:32" s="45" customFormat="1" ht="13.5" thickTop="1" thickBot="1" x14ac:dyDescent="0.3">
      <c r="A21" s="92"/>
      <c r="B21" s="96"/>
      <c r="C21" s="94">
        <v>7</v>
      </c>
      <c r="D21" s="189"/>
      <c r="E21" s="158" t="s">
        <v>150</v>
      </c>
      <c r="F21" s="95"/>
      <c r="G21" s="95"/>
      <c r="H21" s="96"/>
      <c r="I21" s="96"/>
      <c r="J21" s="93"/>
      <c r="K21" s="97" t="str">
        <f>IF(H21="","",VLOOKUP(H21,'Risk Assessment Criteria'!$H$13:$M$18,MATCH('3. SiD RISK REGISTER'!I21,'Risk Assessment Criteria'!$H$13:$M$13,0),0))</f>
        <v/>
      </c>
      <c r="L21" s="171"/>
      <c r="M21" s="95"/>
      <c r="N21" s="95"/>
      <c r="O21" s="95"/>
      <c r="P21" s="96"/>
      <c r="Q21" s="96"/>
      <c r="R21" s="97" t="str">
        <f>IF(P21="","",VLOOKUP(P21,'Risk Assessment Criteria'!$H$13:$M$18,MATCH('3. SiD RISK REGISTER'!Q21,'Risk Assessment Criteria'!$H$13:$M$13,0),0))</f>
        <v/>
      </c>
      <c r="S21" s="44" t="s">
        <v>117</v>
      </c>
      <c r="T21" s="109"/>
      <c r="U21" s="137" t="str">
        <f>CONCATENATE(B6:B21,K21)</f>
        <v/>
      </c>
      <c r="V21" s="137" t="str">
        <f t="shared" si="0"/>
        <v/>
      </c>
      <c r="W21" s="109"/>
      <c r="X21" s="109"/>
      <c r="Y21" s="109"/>
      <c r="Z21" s="109"/>
      <c r="AA21" s="109"/>
      <c r="AB21" s="109"/>
      <c r="AC21" s="109"/>
      <c r="AD21" s="109"/>
      <c r="AE21" s="109"/>
      <c r="AF21" s="109"/>
    </row>
    <row r="22" spans="1:32" s="45" customFormat="1" ht="13.5" thickTop="1" thickBot="1" x14ac:dyDescent="0.3">
      <c r="A22" s="92"/>
      <c r="B22" s="96"/>
      <c r="C22" s="94">
        <v>8</v>
      </c>
      <c r="D22" s="189"/>
      <c r="E22" s="158" t="s">
        <v>151</v>
      </c>
      <c r="F22" s="95"/>
      <c r="G22" s="95"/>
      <c r="H22" s="96"/>
      <c r="I22" s="96"/>
      <c r="J22" s="93"/>
      <c r="K22" s="97" t="str">
        <f>IF(H22="","",VLOOKUP(H22,'Risk Assessment Criteria'!$H$13:$M$18,MATCH('3. SiD RISK REGISTER'!I22,'Risk Assessment Criteria'!$H$13:$M$13,0),0))</f>
        <v/>
      </c>
      <c r="L22" s="171"/>
      <c r="M22" s="95"/>
      <c r="N22" s="95"/>
      <c r="O22" s="95"/>
      <c r="P22" s="96"/>
      <c r="Q22" s="96"/>
      <c r="R22" s="97" t="str">
        <f>IF(P22="","",VLOOKUP(P22,'Risk Assessment Criteria'!$H$13:$M$18,MATCH('3. SiD RISK REGISTER'!Q22,'Risk Assessment Criteria'!$H$13:$M$13,0),0))</f>
        <v/>
      </c>
      <c r="S22" s="44" t="s">
        <v>117</v>
      </c>
      <c r="T22" s="109"/>
      <c r="U22" s="137" t="str">
        <f>CONCATENATE(B7:B22,K22)</f>
        <v/>
      </c>
      <c r="V22" s="137" t="str">
        <f t="shared" si="0"/>
        <v/>
      </c>
      <c r="W22" s="109"/>
      <c r="X22" s="109"/>
      <c r="Y22" s="109"/>
      <c r="Z22" s="109"/>
      <c r="AA22" s="109"/>
      <c r="AB22" s="109"/>
      <c r="AC22" s="109"/>
      <c r="AD22" s="109"/>
      <c r="AE22" s="109"/>
      <c r="AF22" s="109"/>
    </row>
    <row r="23" spans="1:32" s="45" customFormat="1" ht="37.5" thickTop="1" thickBot="1" x14ac:dyDescent="0.3">
      <c r="A23" s="92"/>
      <c r="B23" s="96"/>
      <c r="C23" s="94">
        <v>9</v>
      </c>
      <c r="D23" s="189"/>
      <c r="E23" s="158" t="s">
        <v>152</v>
      </c>
      <c r="F23" s="95"/>
      <c r="G23" s="95"/>
      <c r="H23" s="96"/>
      <c r="I23" s="96"/>
      <c r="J23" s="93"/>
      <c r="K23" s="97" t="str">
        <f>IF(H23="","",VLOOKUP(H23,'Risk Assessment Criteria'!$H$13:$M$18,MATCH('3. SiD RISK REGISTER'!I23,'Risk Assessment Criteria'!$H$13:$M$13,0),0))</f>
        <v/>
      </c>
      <c r="L23" s="171"/>
      <c r="M23" s="95"/>
      <c r="N23" s="95"/>
      <c r="O23" s="95"/>
      <c r="P23" s="96"/>
      <c r="Q23" s="96"/>
      <c r="R23" s="97" t="str">
        <f>IF(P23="","",VLOOKUP(P23,'Risk Assessment Criteria'!$H$13:$M$18,MATCH('3. SiD RISK REGISTER'!Q23,'Risk Assessment Criteria'!$H$13:$M$13,0),0))</f>
        <v/>
      </c>
      <c r="S23" s="44" t="s">
        <v>117</v>
      </c>
      <c r="T23" s="109"/>
      <c r="U23" s="137" t="str">
        <f>CONCATENATE(B8:B23,K23)</f>
        <v/>
      </c>
      <c r="V23" s="137" t="str">
        <f t="shared" si="0"/>
        <v/>
      </c>
      <c r="W23" s="109"/>
      <c r="X23" s="109"/>
      <c r="Y23" s="109"/>
      <c r="Z23" s="109"/>
      <c r="AA23" s="109"/>
      <c r="AB23" s="109"/>
      <c r="AC23" s="109"/>
      <c r="AD23" s="109"/>
      <c r="AE23" s="109"/>
      <c r="AF23" s="109"/>
    </row>
    <row r="24" spans="1:32" s="45" customFormat="1" ht="49.5" thickTop="1" thickBot="1" x14ac:dyDescent="0.3">
      <c r="A24" s="92"/>
      <c r="B24" s="96"/>
      <c r="C24" s="94">
        <v>10</v>
      </c>
      <c r="D24" s="189"/>
      <c r="E24" s="158" t="s">
        <v>153</v>
      </c>
      <c r="F24" s="95"/>
      <c r="G24" s="95"/>
      <c r="H24" s="96"/>
      <c r="I24" s="96"/>
      <c r="J24" s="93"/>
      <c r="K24" s="97" t="str">
        <f>IF(H24="","",VLOOKUP(H24,'Risk Assessment Criteria'!$H$13:$M$18,MATCH('3. SiD RISK REGISTER'!I24,'Risk Assessment Criteria'!$H$13:$M$13,0),0))</f>
        <v/>
      </c>
      <c r="L24" s="171"/>
      <c r="M24" s="95"/>
      <c r="N24" s="95"/>
      <c r="O24" s="95"/>
      <c r="P24" s="96"/>
      <c r="Q24" s="96"/>
      <c r="R24" s="97" t="str">
        <f>IF(P24="","",VLOOKUP(P24,'Risk Assessment Criteria'!$H$13:$M$18,MATCH('3. SiD RISK REGISTER'!Q24,'Risk Assessment Criteria'!$H$13:$M$13,0),0))</f>
        <v/>
      </c>
      <c r="S24" s="44" t="s">
        <v>117</v>
      </c>
      <c r="T24" s="109"/>
      <c r="U24" s="137" t="str">
        <f>CONCATENATE(B8:B24,K24)</f>
        <v/>
      </c>
      <c r="V24" s="137" t="str">
        <f t="shared" si="0"/>
        <v/>
      </c>
      <c r="W24" s="109"/>
      <c r="X24" s="109"/>
      <c r="Y24" s="109"/>
      <c r="Z24" s="109"/>
      <c r="AA24" s="109"/>
      <c r="AB24" s="109"/>
      <c r="AC24" s="109"/>
      <c r="AD24" s="109"/>
      <c r="AE24" s="109"/>
      <c r="AF24" s="109"/>
    </row>
    <row r="25" spans="1:32" s="45" customFormat="1" ht="13.5" thickTop="1" thickBot="1" x14ac:dyDescent="0.3">
      <c r="A25" s="92"/>
      <c r="B25" s="96"/>
      <c r="C25" s="94">
        <v>11</v>
      </c>
      <c r="D25" s="189"/>
      <c r="E25" s="158" t="s">
        <v>154</v>
      </c>
      <c r="F25" s="95"/>
      <c r="G25" s="95"/>
      <c r="H25" s="96"/>
      <c r="I25" s="96"/>
      <c r="J25" s="93"/>
      <c r="K25" s="97" t="str">
        <f>IF(H25="","",VLOOKUP(H25,'Risk Assessment Criteria'!$H$13:$M$18,MATCH('3. SiD RISK REGISTER'!I25,'Risk Assessment Criteria'!$H$13:$M$13,0),0))</f>
        <v/>
      </c>
      <c r="L25" s="171"/>
      <c r="M25" s="95"/>
      <c r="N25" s="95"/>
      <c r="O25" s="95"/>
      <c r="P25" s="96"/>
      <c r="Q25" s="96"/>
      <c r="R25" s="97" t="str">
        <f>IF(P25="","",VLOOKUP(P25,'Risk Assessment Criteria'!$H$13:$M$18,MATCH('3. SiD RISK REGISTER'!Q25,'Risk Assessment Criteria'!$H$13:$M$13,0),0))</f>
        <v/>
      </c>
      <c r="S25" s="44" t="s">
        <v>117</v>
      </c>
      <c r="T25" s="109"/>
      <c r="U25" s="137" t="str">
        <f t="shared" ref="U25:U89" si="2">CONCATENATE(B10:B25,K25)</f>
        <v/>
      </c>
      <c r="V25" s="137" t="str">
        <f t="shared" si="0"/>
        <v/>
      </c>
      <c r="W25" s="109"/>
      <c r="X25" s="109"/>
      <c r="Y25" s="109"/>
      <c r="Z25" s="109"/>
      <c r="AA25" s="109"/>
      <c r="AB25" s="109"/>
      <c r="AC25" s="109"/>
      <c r="AD25" s="109"/>
      <c r="AE25" s="109"/>
      <c r="AF25" s="109"/>
    </row>
    <row r="26" spans="1:32" s="45" customFormat="1" ht="25.5" thickTop="1" thickBot="1" x14ac:dyDescent="0.3">
      <c r="A26" s="92"/>
      <c r="B26" s="96"/>
      <c r="C26" s="94">
        <v>12</v>
      </c>
      <c r="D26" s="189"/>
      <c r="E26" s="158" t="s">
        <v>155</v>
      </c>
      <c r="F26" s="95"/>
      <c r="G26" s="95"/>
      <c r="H26" s="96"/>
      <c r="I26" s="96"/>
      <c r="J26" s="93"/>
      <c r="K26" s="97" t="str">
        <f>IF(H26="","",VLOOKUP(H26,'Risk Assessment Criteria'!$H$13:$M$18,MATCH('3. SiD RISK REGISTER'!I26,'Risk Assessment Criteria'!$H$13:$M$13,0),0))</f>
        <v/>
      </c>
      <c r="L26" s="171"/>
      <c r="M26" s="95"/>
      <c r="N26" s="95"/>
      <c r="O26" s="95"/>
      <c r="P26" s="96"/>
      <c r="Q26" s="96"/>
      <c r="R26" s="97" t="str">
        <f>IF(P26="","",VLOOKUP(P26,'Risk Assessment Criteria'!$H$13:$M$18,MATCH('3. SiD RISK REGISTER'!Q26,'Risk Assessment Criteria'!$H$13:$M$13,0),0))</f>
        <v/>
      </c>
      <c r="S26" s="44" t="s">
        <v>117</v>
      </c>
      <c r="T26" s="109"/>
      <c r="U26" s="137" t="str">
        <f t="shared" si="2"/>
        <v/>
      </c>
      <c r="V26" s="137" t="str">
        <f t="shared" si="0"/>
        <v/>
      </c>
      <c r="W26" s="109"/>
      <c r="X26" s="109"/>
      <c r="Y26" s="109"/>
      <c r="Z26" s="109"/>
      <c r="AA26" s="109"/>
      <c r="AB26" s="109"/>
      <c r="AC26" s="109"/>
      <c r="AD26" s="109"/>
      <c r="AE26" s="109"/>
      <c r="AF26" s="109"/>
    </row>
    <row r="27" spans="1:32" s="45" customFormat="1" ht="25.5" thickTop="1" thickBot="1" x14ac:dyDescent="0.3">
      <c r="A27" s="92"/>
      <c r="B27" s="96"/>
      <c r="C27" s="94">
        <v>13</v>
      </c>
      <c r="D27" s="189"/>
      <c r="E27" s="158" t="s">
        <v>156</v>
      </c>
      <c r="F27" s="95"/>
      <c r="G27" s="95"/>
      <c r="H27" s="96"/>
      <c r="I27" s="96"/>
      <c r="J27" s="93"/>
      <c r="K27" s="97" t="str">
        <f>IF(H27="","",VLOOKUP(H27,'Risk Assessment Criteria'!$H$13:$M$18,MATCH('3. SiD RISK REGISTER'!I27,'Risk Assessment Criteria'!$H$13:$M$13,0),0))</f>
        <v/>
      </c>
      <c r="L27" s="171"/>
      <c r="M27" s="95"/>
      <c r="N27" s="95"/>
      <c r="O27" s="95"/>
      <c r="P27" s="96"/>
      <c r="Q27" s="96"/>
      <c r="R27" s="97" t="str">
        <f>IF(P27="","",VLOOKUP(P27,'Risk Assessment Criteria'!$H$13:$M$18,MATCH('3. SiD RISK REGISTER'!Q27,'Risk Assessment Criteria'!$H$13:$M$13,0),0))</f>
        <v/>
      </c>
      <c r="S27" s="44" t="s">
        <v>117</v>
      </c>
      <c r="T27" s="109"/>
      <c r="U27" s="137" t="str">
        <f t="shared" si="2"/>
        <v/>
      </c>
      <c r="V27" s="137" t="str">
        <f t="shared" si="0"/>
        <v/>
      </c>
      <c r="W27" s="109"/>
      <c r="X27" s="109"/>
      <c r="Y27" s="109"/>
      <c r="Z27" s="109"/>
      <c r="AA27" s="109"/>
      <c r="AB27" s="109"/>
      <c r="AC27" s="109"/>
      <c r="AD27" s="109"/>
      <c r="AE27" s="109"/>
      <c r="AF27" s="109"/>
    </row>
    <row r="28" spans="1:32" s="45" customFormat="1" ht="13.5" thickTop="1" thickBot="1" x14ac:dyDescent="0.3">
      <c r="A28" s="92"/>
      <c r="B28" s="96"/>
      <c r="C28" s="94">
        <v>14</v>
      </c>
      <c r="D28" s="189"/>
      <c r="E28" s="158" t="s">
        <v>157</v>
      </c>
      <c r="F28" s="95"/>
      <c r="G28" s="95"/>
      <c r="H28" s="96"/>
      <c r="I28" s="96"/>
      <c r="J28" s="93"/>
      <c r="K28" s="97" t="str">
        <f>IF(H28="","",VLOOKUP(H28,'Risk Assessment Criteria'!$H$13:$M$18,MATCH('3. SiD RISK REGISTER'!I28,'Risk Assessment Criteria'!$H$13:$M$13,0),0))</f>
        <v/>
      </c>
      <c r="L28" s="171"/>
      <c r="M28" s="95"/>
      <c r="N28" s="95"/>
      <c r="O28" s="95"/>
      <c r="P28" s="96"/>
      <c r="Q28" s="96"/>
      <c r="R28" s="97" t="str">
        <f>IF(P28="","",VLOOKUP(P28,'Risk Assessment Criteria'!$H$13:$M$18,MATCH('3. SiD RISK REGISTER'!Q28,'Risk Assessment Criteria'!$H$13:$M$13,0),0))</f>
        <v/>
      </c>
      <c r="S28" s="44" t="s">
        <v>117</v>
      </c>
      <c r="T28" s="109"/>
      <c r="U28" s="137" t="str">
        <f t="shared" si="2"/>
        <v/>
      </c>
      <c r="V28" s="137" t="str">
        <f t="shared" si="0"/>
        <v/>
      </c>
      <c r="W28" s="109"/>
      <c r="X28" s="109"/>
      <c r="Y28" s="109"/>
      <c r="Z28" s="109"/>
      <c r="AA28" s="109"/>
      <c r="AB28" s="109"/>
      <c r="AC28" s="109"/>
      <c r="AD28" s="109"/>
      <c r="AE28" s="109"/>
      <c r="AF28" s="109"/>
    </row>
    <row r="29" spans="1:32" s="45" customFormat="1" ht="12.75" thickTop="1" x14ac:dyDescent="0.25">
      <c r="A29" s="92"/>
      <c r="B29" s="96"/>
      <c r="C29" s="94">
        <v>15</v>
      </c>
      <c r="D29" s="189"/>
      <c r="E29" s="158" t="s">
        <v>158</v>
      </c>
      <c r="F29" s="95"/>
      <c r="G29" s="95"/>
      <c r="H29" s="96"/>
      <c r="I29" s="96"/>
      <c r="J29" s="93"/>
      <c r="K29" s="97" t="str">
        <f>IF(H29="","",VLOOKUP(H29,'Risk Assessment Criteria'!$H$13:$M$18,MATCH('3. SiD RISK REGISTER'!I29,'Risk Assessment Criteria'!$H$13:$M$13,0),0))</f>
        <v/>
      </c>
      <c r="L29" s="171"/>
      <c r="M29" s="95"/>
      <c r="N29" s="95"/>
      <c r="O29" s="95"/>
      <c r="P29" s="96"/>
      <c r="Q29" s="96"/>
      <c r="R29" s="97" t="str">
        <f>IF(P29="","",VLOOKUP(P29,'Risk Assessment Criteria'!$H$13:$M$18,MATCH('3. SiD RISK REGISTER'!Q29,'Risk Assessment Criteria'!$H$13:$M$13,0),0))</f>
        <v/>
      </c>
      <c r="S29" s="44" t="s">
        <v>117</v>
      </c>
      <c r="T29" s="109"/>
      <c r="U29" s="137" t="str">
        <f t="shared" si="2"/>
        <v/>
      </c>
      <c r="V29" s="137" t="str">
        <f t="shared" si="0"/>
        <v/>
      </c>
      <c r="W29" s="109"/>
      <c r="X29" s="109"/>
      <c r="Y29" s="109"/>
      <c r="Z29" s="109"/>
      <c r="AA29" s="109"/>
      <c r="AB29" s="109"/>
      <c r="AC29" s="109"/>
      <c r="AD29" s="109"/>
      <c r="AE29" s="109"/>
      <c r="AF29" s="109"/>
    </row>
    <row r="30" spans="1:32" ht="24" x14ac:dyDescent="0.25">
      <c r="A30" s="92"/>
      <c r="B30" s="96"/>
      <c r="C30" s="94">
        <v>16</v>
      </c>
      <c r="D30" s="189"/>
      <c r="E30" s="158" t="s">
        <v>159</v>
      </c>
      <c r="F30" s="95"/>
      <c r="G30" s="95"/>
      <c r="H30" s="96"/>
      <c r="I30" s="96"/>
      <c r="J30" s="93"/>
      <c r="K30" s="97" t="str">
        <f>IF(H30="","",VLOOKUP(H30,'Risk Assessment Criteria'!$H$13:$M$18,MATCH('3. SiD RISK REGISTER'!I30,'Risk Assessment Criteria'!$H$13:$M$13,0),0))</f>
        <v/>
      </c>
      <c r="L30" s="171"/>
      <c r="M30" s="95"/>
      <c r="N30" s="95"/>
      <c r="O30" s="95"/>
      <c r="P30" s="96"/>
      <c r="Q30" s="96"/>
      <c r="R30" s="97" t="str">
        <f>IF(P30="","",VLOOKUP(P30,'Risk Assessment Criteria'!$H$13:$M$18,MATCH('3. SiD RISK REGISTER'!Q30,'Risk Assessment Criteria'!$H$13:$M$13,0),0))</f>
        <v/>
      </c>
      <c r="U30" s="137" t="str">
        <f t="shared" si="2"/>
        <v/>
      </c>
      <c r="V30" s="137" t="str">
        <f t="shared" si="0"/>
        <v/>
      </c>
    </row>
    <row r="31" spans="1:32" x14ac:dyDescent="0.25">
      <c r="A31" s="92"/>
      <c r="B31" s="96"/>
      <c r="C31" s="94">
        <v>17</v>
      </c>
      <c r="D31" s="189"/>
      <c r="E31" s="158" t="s">
        <v>160</v>
      </c>
      <c r="F31" s="95"/>
      <c r="G31" s="95"/>
      <c r="H31" s="96"/>
      <c r="I31" s="96"/>
      <c r="J31" s="93"/>
      <c r="K31" s="97" t="str">
        <f>IF(H31="","",VLOOKUP(H31,'Risk Assessment Criteria'!$H$13:$M$18,MATCH('3. SiD RISK REGISTER'!I31,'Risk Assessment Criteria'!$H$13:$M$13,0),0))</f>
        <v/>
      </c>
      <c r="L31" s="171"/>
      <c r="M31" s="95"/>
      <c r="N31" s="95"/>
      <c r="O31" s="95"/>
      <c r="P31" s="96"/>
      <c r="Q31" s="96"/>
      <c r="R31" s="97" t="str">
        <f>IF(P31="","",VLOOKUP(P31,'Risk Assessment Criteria'!$H$13:$M$18,MATCH('3. SiD RISK REGISTER'!Q31,'Risk Assessment Criteria'!$H$13:$M$13,0),0))</f>
        <v/>
      </c>
      <c r="U31" s="137" t="str">
        <f t="shared" si="2"/>
        <v/>
      </c>
      <c r="V31" s="137" t="str">
        <f t="shared" si="0"/>
        <v/>
      </c>
    </row>
    <row r="32" spans="1:32" ht="24" x14ac:dyDescent="0.25">
      <c r="A32" s="92"/>
      <c r="B32" s="96"/>
      <c r="C32" s="94">
        <v>18</v>
      </c>
      <c r="D32" s="189"/>
      <c r="E32" s="159" t="s">
        <v>161</v>
      </c>
      <c r="F32" s="95"/>
      <c r="G32" s="95"/>
      <c r="H32" s="96"/>
      <c r="I32" s="96"/>
      <c r="J32" s="93"/>
      <c r="K32" s="97" t="str">
        <f>IF(H32="","",VLOOKUP(H32,'Risk Assessment Criteria'!$H$13:$M$18,MATCH('3. SiD RISK REGISTER'!I32,'Risk Assessment Criteria'!$H$13:$M$13,0),0))</f>
        <v/>
      </c>
      <c r="L32" s="171"/>
      <c r="M32" s="95"/>
      <c r="N32" s="95"/>
      <c r="O32" s="95"/>
      <c r="P32" s="96"/>
      <c r="Q32" s="96"/>
      <c r="R32" s="97" t="str">
        <f>IF(P32="","",VLOOKUP(P32,'Risk Assessment Criteria'!$H$13:$M$18,MATCH('3. SiD RISK REGISTER'!Q32,'Risk Assessment Criteria'!$H$13:$M$13,0),0))</f>
        <v/>
      </c>
      <c r="U32" s="137" t="str">
        <f t="shared" si="2"/>
        <v/>
      </c>
      <c r="V32" s="137" t="str">
        <f t="shared" si="0"/>
        <v/>
      </c>
    </row>
    <row r="33" spans="1:22" ht="24" x14ac:dyDescent="0.25">
      <c r="A33" s="92"/>
      <c r="B33" s="96"/>
      <c r="C33" s="94">
        <v>19</v>
      </c>
      <c r="D33" s="189"/>
      <c r="E33" s="158" t="s">
        <v>162</v>
      </c>
      <c r="F33" s="95"/>
      <c r="G33" s="95"/>
      <c r="H33" s="96"/>
      <c r="I33" s="96"/>
      <c r="J33" s="93"/>
      <c r="K33" s="97" t="str">
        <f>IF(H33="","",VLOOKUP(H33,'Risk Assessment Criteria'!$H$13:$M$18,MATCH('3. SiD RISK REGISTER'!I33,'Risk Assessment Criteria'!$H$13:$M$13,0),0))</f>
        <v/>
      </c>
      <c r="L33" s="171"/>
      <c r="M33" s="95"/>
      <c r="N33" s="95"/>
      <c r="O33" s="95"/>
      <c r="P33" s="96"/>
      <c r="Q33" s="96"/>
      <c r="R33" s="97" t="str">
        <f>IF(P33="","",VLOOKUP(P33,'Risk Assessment Criteria'!$H$13:$M$18,MATCH('3. SiD RISK REGISTER'!Q33,'Risk Assessment Criteria'!$H$13:$M$13,0),0))</f>
        <v/>
      </c>
      <c r="U33" s="137" t="str">
        <f t="shared" si="2"/>
        <v/>
      </c>
      <c r="V33" s="137" t="str">
        <f t="shared" si="0"/>
        <v/>
      </c>
    </row>
    <row r="34" spans="1:22" x14ac:dyDescent="0.25">
      <c r="A34" s="92"/>
      <c r="B34" s="96"/>
      <c r="C34" s="94">
        <v>20</v>
      </c>
      <c r="D34" s="189"/>
      <c r="E34" s="158" t="s">
        <v>163</v>
      </c>
      <c r="F34" s="95"/>
      <c r="G34" s="95"/>
      <c r="H34" s="96"/>
      <c r="I34" s="96"/>
      <c r="J34" s="93"/>
      <c r="K34" s="97" t="str">
        <f>IF(H34="","",VLOOKUP(H34,'Risk Assessment Criteria'!$H$13:$M$18,MATCH('3. SiD RISK REGISTER'!I34,'Risk Assessment Criteria'!$H$13:$M$13,0),0))</f>
        <v/>
      </c>
      <c r="L34" s="171"/>
      <c r="M34" s="95"/>
      <c r="N34" s="95"/>
      <c r="O34" s="95"/>
      <c r="P34" s="96"/>
      <c r="Q34" s="96"/>
      <c r="R34" s="97" t="str">
        <f>IF(P34="","",VLOOKUP(P34,'Risk Assessment Criteria'!$H$13:$M$18,MATCH('3. SiD RISK REGISTER'!Q34,'Risk Assessment Criteria'!$H$13:$M$13,0),0))</f>
        <v/>
      </c>
      <c r="U34" s="137" t="str">
        <f t="shared" si="2"/>
        <v/>
      </c>
      <c r="V34" s="137" t="str">
        <f t="shared" si="0"/>
        <v/>
      </c>
    </row>
    <row r="35" spans="1:22" x14ac:dyDescent="0.25">
      <c r="A35" s="92"/>
      <c r="B35" s="96"/>
      <c r="C35" s="94">
        <v>21</v>
      </c>
      <c r="D35" s="189"/>
      <c r="E35" s="158" t="s">
        <v>164</v>
      </c>
      <c r="F35" s="95"/>
      <c r="G35" s="95"/>
      <c r="H35" s="96"/>
      <c r="I35" s="96"/>
      <c r="J35" s="93"/>
      <c r="K35" s="97" t="str">
        <f>IF(H35="","",VLOOKUP(H35,'Risk Assessment Criteria'!$H$13:$M$18,MATCH('3. SiD RISK REGISTER'!I35,'Risk Assessment Criteria'!$H$13:$M$13,0),0))</f>
        <v/>
      </c>
      <c r="L35" s="171"/>
      <c r="M35" s="95"/>
      <c r="N35" s="95"/>
      <c r="O35" s="95"/>
      <c r="P35" s="96"/>
      <c r="Q35" s="96"/>
      <c r="R35" s="97" t="str">
        <f>IF(P35="","",VLOOKUP(P35,'Risk Assessment Criteria'!$H$13:$M$18,MATCH('3. SiD RISK REGISTER'!Q35,'Risk Assessment Criteria'!$H$13:$M$13,0),0))</f>
        <v/>
      </c>
      <c r="U35" s="137" t="str">
        <f t="shared" si="2"/>
        <v/>
      </c>
      <c r="V35" s="137" t="str">
        <f t="shared" si="0"/>
        <v/>
      </c>
    </row>
    <row r="36" spans="1:22" x14ac:dyDescent="0.25">
      <c r="A36" s="92"/>
      <c r="B36" s="96"/>
      <c r="C36" s="94">
        <v>22</v>
      </c>
      <c r="D36" s="189"/>
      <c r="E36" s="158" t="s">
        <v>165</v>
      </c>
      <c r="F36" s="95"/>
      <c r="G36" s="95"/>
      <c r="H36" s="96"/>
      <c r="I36" s="96"/>
      <c r="J36" s="93"/>
      <c r="K36" s="97" t="str">
        <f>IF(H36="","",VLOOKUP(H36,'Risk Assessment Criteria'!$H$13:$M$18,MATCH('3. SiD RISK REGISTER'!I36,'Risk Assessment Criteria'!$H$13:$M$13,0),0))</f>
        <v/>
      </c>
      <c r="L36" s="171"/>
      <c r="M36" s="95"/>
      <c r="N36" s="95"/>
      <c r="O36" s="95"/>
      <c r="P36" s="96"/>
      <c r="Q36" s="96"/>
      <c r="R36" s="97" t="str">
        <f>IF(P36="","",VLOOKUP(P36,'Risk Assessment Criteria'!$H$13:$M$18,MATCH('3. SiD RISK REGISTER'!Q36,'Risk Assessment Criteria'!$H$13:$M$13,0),0))</f>
        <v/>
      </c>
      <c r="U36" s="137" t="str">
        <f t="shared" si="2"/>
        <v/>
      </c>
      <c r="V36" s="137" t="str">
        <f t="shared" si="0"/>
        <v/>
      </c>
    </row>
    <row r="37" spans="1:22" ht="36" x14ac:dyDescent="0.25">
      <c r="A37" s="92"/>
      <c r="B37" s="96"/>
      <c r="C37" s="94">
        <v>23</v>
      </c>
      <c r="D37" s="189"/>
      <c r="E37" s="158" t="s">
        <v>166</v>
      </c>
      <c r="F37" s="95"/>
      <c r="G37" s="95"/>
      <c r="H37" s="96"/>
      <c r="I37" s="96"/>
      <c r="J37" s="93"/>
      <c r="K37" s="97" t="str">
        <f>IF(H37="","",VLOOKUP(H37,'Risk Assessment Criteria'!$H$13:$M$18,MATCH('3. SiD RISK REGISTER'!I37,'Risk Assessment Criteria'!$H$13:$M$13,0),0))</f>
        <v/>
      </c>
      <c r="L37" s="171"/>
      <c r="M37" s="95"/>
      <c r="N37" s="95"/>
      <c r="O37" s="95"/>
      <c r="P37" s="96"/>
      <c r="Q37" s="96"/>
      <c r="R37" s="97" t="str">
        <f>IF(P37="","",VLOOKUP(P37,'Risk Assessment Criteria'!$H$13:$M$18,MATCH('3. SiD RISK REGISTER'!Q37,'Risk Assessment Criteria'!$H$13:$M$13,0),0))</f>
        <v/>
      </c>
      <c r="U37" s="137" t="str">
        <f t="shared" si="2"/>
        <v/>
      </c>
      <c r="V37" s="137" t="str">
        <f t="shared" si="0"/>
        <v/>
      </c>
    </row>
    <row r="38" spans="1:22" x14ac:dyDescent="0.25">
      <c r="A38" s="92"/>
      <c r="B38" s="96"/>
      <c r="C38" s="94">
        <v>24</v>
      </c>
      <c r="D38" s="189"/>
      <c r="E38" s="158" t="s">
        <v>167</v>
      </c>
      <c r="F38" s="95"/>
      <c r="G38" s="95"/>
      <c r="H38" s="96"/>
      <c r="I38" s="96"/>
      <c r="J38" s="93"/>
      <c r="K38" s="97" t="str">
        <f>IF(H38="","",VLOOKUP(H38,'Risk Assessment Criteria'!$H$13:$M$18,MATCH('3. SiD RISK REGISTER'!I38,'Risk Assessment Criteria'!$H$13:$M$13,0),0))</f>
        <v/>
      </c>
      <c r="L38" s="171"/>
      <c r="M38" s="95"/>
      <c r="N38" s="95"/>
      <c r="O38" s="95"/>
      <c r="P38" s="96"/>
      <c r="Q38" s="96"/>
      <c r="R38" s="97" t="str">
        <f>IF(P38="","",VLOOKUP(P38,'Risk Assessment Criteria'!$H$13:$M$18,MATCH('3. SiD RISK REGISTER'!Q38,'Risk Assessment Criteria'!$H$13:$M$13,0),0))</f>
        <v/>
      </c>
      <c r="U38" s="137" t="str">
        <f t="shared" si="2"/>
        <v/>
      </c>
      <c r="V38" s="137" t="str">
        <f t="shared" si="0"/>
        <v/>
      </c>
    </row>
    <row r="39" spans="1:22" ht="24" x14ac:dyDescent="0.25">
      <c r="A39" s="92"/>
      <c r="B39" s="96"/>
      <c r="C39" s="94">
        <v>25</v>
      </c>
      <c r="D39" s="189"/>
      <c r="E39" s="158" t="s">
        <v>168</v>
      </c>
      <c r="F39" s="95"/>
      <c r="G39" s="95"/>
      <c r="H39" s="96"/>
      <c r="I39" s="96"/>
      <c r="J39" s="93"/>
      <c r="K39" s="97" t="str">
        <f>IF(H39="","",VLOOKUP(H39,'Risk Assessment Criteria'!$H$13:$M$18,MATCH('3. SiD RISK REGISTER'!I39,'Risk Assessment Criteria'!$H$13:$M$13,0),0))</f>
        <v/>
      </c>
      <c r="L39" s="171"/>
      <c r="M39" s="95"/>
      <c r="N39" s="95"/>
      <c r="O39" s="95"/>
      <c r="P39" s="96"/>
      <c r="Q39" s="96"/>
      <c r="R39" s="97" t="str">
        <f>IF(P39="","",VLOOKUP(P39,'Risk Assessment Criteria'!$H$13:$M$18,MATCH('3. SiD RISK REGISTER'!Q39,'Risk Assessment Criteria'!$H$13:$M$13,0),0))</f>
        <v/>
      </c>
      <c r="U39" s="137" t="str">
        <f t="shared" si="2"/>
        <v/>
      </c>
      <c r="V39" s="137" t="str">
        <f t="shared" si="0"/>
        <v/>
      </c>
    </row>
    <row r="40" spans="1:22" x14ac:dyDescent="0.25">
      <c r="A40" s="92"/>
      <c r="B40" s="96"/>
      <c r="C40" s="94">
        <v>26</v>
      </c>
      <c r="D40" s="189"/>
      <c r="E40" s="158" t="s">
        <v>169</v>
      </c>
      <c r="F40" s="95"/>
      <c r="G40" s="95"/>
      <c r="H40" s="96"/>
      <c r="I40" s="96"/>
      <c r="J40" s="93"/>
      <c r="K40" s="97" t="str">
        <f>IF(H40="","",VLOOKUP(H40,'Risk Assessment Criteria'!$H$13:$M$18,MATCH('3. SiD RISK REGISTER'!I40,'Risk Assessment Criteria'!$H$13:$M$13,0),0))</f>
        <v/>
      </c>
      <c r="L40" s="171"/>
      <c r="M40" s="95"/>
      <c r="N40" s="95"/>
      <c r="O40" s="95"/>
      <c r="P40" s="96"/>
      <c r="Q40" s="96"/>
      <c r="R40" s="97" t="str">
        <f>IF(P40="","",VLOOKUP(P40,'Risk Assessment Criteria'!$H$13:$M$18,MATCH('3. SiD RISK REGISTER'!Q40,'Risk Assessment Criteria'!$H$13:$M$13,0),0))</f>
        <v/>
      </c>
      <c r="U40" s="137" t="str">
        <f t="shared" si="2"/>
        <v/>
      </c>
      <c r="V40" s="137" t="str">
        <f t="shared" si="0"/>
        <v/>
      </c>
    </row>
    <row r="41" spans="1:22" ht="36" x14ac:dyDescent="0.25">
      <c r="A41" s="92"/>
      <c r="B41" s="96"/>
      <c r="C41" s="94">
        <v>27</v>
      </c>
      <c r="D41" s="189"/>
      <c r="E41" s="158" t="s">
        <v>130</v>
      </c>
      <c r="F41" s="95"/>
      <c r="G41" s="95"/>
      <c r="H41" s="96"/>
      <c r="I41" s="96"/>
      <c r="J41" s="93"/>
      <c r="K41" s="97" t="str">
        <f>IF(H41="","",VLOOKUP(H41,'Risk Assessment Criteria'!$H$13:$M$18,MATCH('3. SiD RISK REGISTER'!I41,'Risk Assessment Criteria'!$H$13:$M$13,0),0))</f>
        <v/>
      </c>
      <c r="L41" s="171"/>
      <c r="M41" s="95"/>
      <c r="N41" s="95"/>
      <c r="O41" s="95"/>
      <c r="P41" s="96"/>
      <c r="Q41" s="96"/>
      <c r="R41" s="97" t="str">
        <f>IF(P41="","",VLOOKUP(P41,'Risk Assessment Criteria'!$H$13:$M$18,MATCH('3. SiD RISK REGISTER'!Q41,'Risk Assessment Criteria'!$H$13:$M$13,0),0))</f>
        <v/>
      </c>
      <c r="U41" s="137" t="str">
        <f t="shared" si="2"/>
        <v/>
      </c>
      <c r="V41" s="137" t="str">
        <f t="shared" si="0"/>
        <v/>
      </c>
    </row>
    <row r="42" spans="1:22" x14ac:dyDescent="0.25">
      <c r="A42" s="92"/>
      <c r="B42" s="96"/>
      <c r="C42" s="94">
        <v>28</v>
      </c>
      <c r="D42" s="189"/>
      <c r="E42" s="158" t="s">
        <v>170</v>
      </c>
      <c r="F42" s="95"/>
      <c r="G42" s="95"/>
      <c r="H42" s="96"/>
      <c r="I42" s="96"/>
      <c r="J42" s="93"/>
      <c r="K42" s="97" t="str">
        <f>IF(H42="","",VLOOKUP(H42,'Risk Assessment Criteria'!$H$13:$M$18,MATCH('3. SiD RISK REGISTER'!I42,'Risk Assessment Criteria'!$H$13:$M$13,0),0))</f>
        <v/>
      </c>
      <c r="L42" s="171"/>
      <c r="M42" s="95"/>
      <c r="N42" s="95"/>
      <c r="O42" s="95"/>
      <c r="P42" s="96"/>
      <c r="Q42" s="96"/>
      <c r="R42" s="97" t="str">
        <f>IF(P42="","",VLOOKUP(P42,'Risk Assessment Criteria'!$H$13:$M$18,MATCH('3. SiD RISK REGISTER'!Q42,'Risk Assessment Criteria'!$H$13:$M$13,0),0))</f>
        <v/>
      </c>
      <c r="U42" s="137" t="str">
        <f t="shared" si="2"/>
        <v/>
      </c>
      <c r="V42" s="137" t="str">
        <f t="shared" si="0"/>
        <v/>
      </c>
    </row>
    <row r="43" spans="1:22" x14ac:dyDescent="0.25">
      <c r="A43" s="92"/>
      <c r="B43" s="96"/>
      <c r="C43" s="94">
        <v>29</v>
      </c>
      <c r="D43" s="189"/>
      <c r="E43" s="158" t="s">
        <v>171</v>
      </c>
      <c r="F43" s="95"/>
      <c r="G43" s="95"/>
      <c r="H43" s="96"/>
      <c r="I43" s="96"/>
      <c r="J43" s="93"/>
      <c r="K43" s="97" t="str">
        <f>IF(H43="","",VLOOKUP(H43,'Risk Assessment Criteria'!$H$13:$M$18,MATCH('3. SiD RISK REGISTER'!I43,'Risk Assessment Criteria'!$H$13:$M$13,0),0))</f>
        <v/>
      </c>
      <c r="L43" s="171"/>
      <c r="M43" s="95"/>
      <c r="N43" s="95"/>
      <c r="O43" s="95"/>
      <c r="P43" s="96"/>
      <c r="Q43" s="96"/>
      <c r="R43" s="97" t="str">
        <f>IF(P43="","",VLOOKUP(P43,'Risk Assessment Criteria'!$H$13:$M$18,MATCH('3. SiD RISK REGISTER'!Q43,'Risk Assessment Criteria'!$H$13:$M$13,0),0))</f>
        <v/>
      </c>
      <c r="U43" s="137" t="str">
        <f t="shared" si="2"/>
        <v/>
      </c>
      <c r="V43" s="137" t="str">
        <f t="shared" si="0"/>
        <v/>
      </c>
    </row>
    <row r="44" spans="1:22" ht="24" x14ac:dyDescent="0.25">
      <c r="A44" s="92"/>
      <c r="B44" s="96"/>
      <c r="C44" s="94">
        <v>30</v>
      </c>
      <c r="D44" s="189"/>
      <c r="E44" s="158" t="s">
        <v>172</v>
      </c>
      <c r="F44" s="95"/>
      <c r="G44" s="95"/>
      <c r="H44" s="96"/>
      <c r="I44" s="96"/>
      <c r="J44" s="93"/>
      <c r="K44" s="97" t="str">
        <f>IF(H44="","",VLOOKUP(H44,'Risk Assessment Criteria'!$H$13:$M$18,MATCH('3. SiD RISK REGISTER'!I44,'Risk Assessment Criteria'!$H$13:$M$13,0),0))</f>
        <v/>
      </c>
      <c r="L44" s="171"/>
      <c r="M44" s="95"/>
      <c r="N44" s="95"/>
      <c r="O44" s="95"/>
      <c r="P44" s="96"/>
      <c r="Q44" s="96"/>
      <c r="R44" s="97" t="str">
        <f>IF(P44="","",VLOOKUP(P44,'Risk Assessment Criteria'!$H$13:$M$18,MATCH('3. SiD RISK REGISTER'!Q44,'Risk Assessment Criteria'!$H$13:$M$13,0),0))</f>
        <v/>
      </c>
      <c r="U44" s="137" t="str">
        <f t="shared" si="2"/>
        <v/>
      </c>
      <c r="V44" s="137" t="str">
        <f t="shared" si="0"/>
        <v/>
      </c>
    </row>
    <row r="45" spans="1:22" x14ac:dyDescent="0.25">
      <c r="A45" s="92"/>
      <c r="B45" s="96"/>
      <c r="C45" s="94">
        <v>31</v>
      </c>
      <c r="D45" s="189"/>
      <c r="E45" s="158" t="s">
        <v>173</v>
      </c>
      <c r="F45" s="95"/>
      <c r="G45" s="95"/>
      <c r="H45" s="96"/>
      <c r="I45" s="96"/>
      <c r="J45" s="93"/>
      <c r="K45" s="97" t="str">
        <f>IF(H45="","",VLOOKUP(H45,'Risk Assessment Criteria'!$H$13:$M$18,MATCH('3. SiD RISK REGISTER'!I45,'Risk Assessment Criteria'!$H$13:$M$13,0),0))</f>
        <v/>
      </c>
      <c r="L45" s="171"/>
      <c r="M45" s="95"/>
      <c r="N45" s="95"/>
      <c r="O45" s="95"/>
      <c r="P45" s="96"/>
      <c r="Q45" s="96"/>
      <c r="R45" s="97" t="str">
        <f>IF(P45="","",VLOOKUP(P45,'Risk Assessment Criteria'!$H$13:$M$18,MATCH('3. SiD RISK REGISTER'!Q45,'Risk Assessment Criteria'!$H$13:$M$13,0),0))</f>
        <v/>
      </c>
      <c r="U45" s="137" t="str">
        <f t="shared" si="2"/>
        <v/>
      </c>
      <c r="V45" s="137" t="str">
        <f t="shared" si="0"/>
        <v/>
      </c>
    </row>
    <row r="46" spans="1:22" x14ac:dyDescent="0.25">
      <c r="A46" s="92"/>
      <c r="B46" s="96"/>
      <c r="C46" s="94">
        <v>32</v>
      </c>
      <c r="D46" s="189"/>
      <c r="E46" s="158" t="s">
        <v>174</v>
      </c>
      <c r="F46" s="95"/>
      <c r="G46" s="95"/>
      <c r="H46" s="96"/>
      <c r="I46" s="96"/>
      <c r="J46" s="93"/>
      <c r="K46" s="97" t="str">
        <f>IF(H46="","",VLOOKUP(H46,'Risk Assessment Criteria'!$H$13:$M$18,MATCH('3. SiD RISK REGISTER'!I46,'Risk Assessment Criteria'!$H$13:$M$13,0),0))</f>
        <v/>
      </c>
      <c r="L46" s="171"/>
      <c r="M46" s="95"/>
      <c r="N46" s="95"/>
      <c r="O46" s="95"/>
      <c r="P46" s="96"/>
      <c r="Q46" s="96"/>
      <c r="R46" s="97" t="str">
        <f>IF(P46="","",VLOOKUP(P46,'Risk Assessment Criteria'!$H$13:$M$18,MATCH('3. SiD RISK REGISTER'!Q46,'Risk Assessment Criteria'!$H$13:$M$13,0),0))</f>
        <v/>
      </c>
      <c r="U46" s="137" t="str">
        <f t="shared" si="2"/>
        <v/>
      </c>
      <c r="V46" s="137" t="str">
        <f t="shared" si="0"/>
        <v/>
      </c>
    </row>
    <row r="47" spans="1:22" ht="24" x14ac:dyDescent="0.25">
      <c r="A47" s="92"/>
      <c r="B47" s="96"/>
      <c r="C47" s="94">
        <v>33</v>
      </c>
      <c r="D47" s="189"/>
      <c r="E47" s="158" t="s">
        <v>175</v>
      </c>
      <c r="F47" s="95"/>
      <c r="G47" s="95"/>
      <c r="H47" s="96"/>
      <c r="I47" s="96"/>
      <c r="J47" s="93"/>
      <c r="K47" s="97" t="str">
        <f>IF(H47="","",VLOOKUP(H47,'Risk Assessment Criteria'!$H$13:$M$18,MATCH('3. SiD RISK REGISTER'!I47,'Risk Assessment Criteria'!$H$13:$M$13,0),0))</f>
        <v/>
      </c>
      <c r="L47" s="171"/>
      <c r="M47" s="95"/>
      <c r="N47" s="95"/>
      <c r="O47" s="95"/>
      <c r="P47" s="96"/>
      <c r="Q47" s="96"/>
      <c r="R47" s="97" t="str">
        <f>IF(P47="","",VLOOKUP(P47,'Risk Assessment Criteria'!$H$13:$M$18,MATCH('3. SiD RISK REGISTER'!Q47,'Risk Assessment Criteria'!$H$13:$M$13,0),0))</f>
        <v/>
      </c>
      <c r="U47" s="137" t="str">
        <f t="shared" si="2"/>
        <v/>
      </c>
      <c r="V47" s="137" t="str">
        <f t="shared" si="0"/>
        <v/>
      </c>
    </row>
    <row r="48" spans="1:22" x14ac:dyDescent="0.25">
      <c r="A48" s="92"/>
      <c r="B48" s="96"/>
      <c r="C48" s="94">
        <v>34</v>
      </c>
      <c r="D48" s="189"/>
      <c r="E48" s="158" t="s">
        <v>176</v>
      </c>
      <c r="F48" s="95"/>
      <c r="G48" s="95"/>
      <c r="H48" s="96"/>
      <c r="I48" s="96"/>
      <c r="J48" s="93"/>
      <c r="K48" s="97" t="str">
        <f>IF(H48="","",VLOOKUP(H48,'Risk Assessment Criteria'!$H$13:$M$18,MATCH('3. SiD RISK REGISTER'!I48,'Risk Assessment Criteria'!$H$13:$M$13,0),0))</f>
        <v/>
      </c>
      <c r="L48" s="171"/>
      <c r="M48" s="95"/>
      <c r="N48" s="95"/>
      <c r="O48" s="95"/>
      <c r="P48" s="96"/>
      <c r="Q48" s="96"/>
      <c r="R48" s="97" t="str">
        <f>IF(P48="","",VLOOKUP(P48,'Risk Assessment Criteria'!$H$13:$M$18,MATCH('3. SiD RISK REGISTER'!Q48,'Risk Assessment Criteria'!$H$13:$M$13,0),0))</f>
        <v/>
      </c>
      <c r="U48" s="137" t="str">
        <f t="shared" si="2"/>
        <v/>
      </c>
      <c r="V48" s="137" t="str">
        <f t="shared" si="0"/>
        <v/>
      </c>
    </row>
    <row r="49" spans="1:22" ht="24" x14ac:dyDescent="0.25">
      <c r="A49" s="92"/>
      <c r="B49" s="96"/>
      <c r="C49" s="94">
        <v>35</v>
      </c>
      <c r="D49" s="189"/>
      <c r="E49" s="158" t="s">
        <v>177</v>
      </c>
      <c r="F49" s="95"/>
      <c r="G49" s="95"/>
      <c r="H49" s="96"/>
      <c r="I49" s="96"/>
      <c r="J49" s="93"/>
      <c r="K49" s="97" t="str">
        <f>IF(H49="","",VLOOKUP(H49,'Risk Assessment Criteria'!$H$13:$M$18,MATCH('3. SiD RISK REGISTER'!I49,'Risk Assessment Criteria'!$H$13:$M$13,0),0))</f>
        <v/>
      </c>
      <c r="L49" s="171"/>
      <c r="M49" s="95"/>
      <c r="N49" s="95"/>
      <c r="O49" s="95"/>
      <c r="P49" s="96"/>
      <c r="Q49" s="96"/>
      <c r="R49" s="97" t="str">
        <f>IF(P49="","",VLOOKUP(P49,'Risk Assessment Criteria'!$H$13:$M$18,MATCH('3. SiD RISK REGISTER'!Q49,'Risk Assessment Criteria'!$H$13:$M$13,0),0))</f>
        <v/>
      </c>
      <c r="U49" s="137" t="str">
        <f t="shared" si="2"/>
        <v/>
      </c>
      <c r="V49" s="137" t="str">
        <f t="shared" si="0"/>
        <v/>
      </c>
    </row>
    <row r="50" spans="1:22" ht="36" x14ac:dyDescent="0.25">
      <c r="A50" s="92"/>
      <c r="B50" s="96"/>
      <c r="C50" s="94">
        <v>36</v>
      </c>
      <c r="D50" s="189"/>
      <c r="E50" s="158" t="s">
        <v>178</v>
      </c>
      <c r="F50" s="95"/>
      <c r="G50" s="95"/>
      <c r="H50" s="96"/>
      <c r="I50" s="96"/>
      <c r="J50" s="93"/>
      <c r="K50" s="97" t="str">
        <f>IF(H50="","",VLOOKUP(H50,'Risk Assessment Criteria'!$H$13:$M$18,MATCH('3. SiD RISK REGISTER'!I50,'Risk Assessment Criteria'!$H$13:$M$13,0),0))</f>
        <v/>
      </c>
      <c r="L50" s="171"/>
      <c r="M50" s="95"/>
      <c r="N50" s="95"/>
      <c r="O50" s="95"/>
      <c r="P50" s="96"/>
      <c r="Q50" s="96"/>
      <c r="R50" s="97" t="str">
        <f>IF(P50="","",VLOOKUP(P50,'Risk Assessment Criteria'!$H$13:$M$18,MATCH('3. SiD RISK REGISTER'!Q50,'Risk Assessment Criteria'!$H$13:$M$13,0),0))</f>
        <v/>
      </c>
      <c r="U50" s="137" t="str">
        <f t="shared" si="2"/>
        <v/>
      </c>
      <c r="V50" s="137" t="str">
        <f t="shared" si="0"/>
        <v/>
      </c>
    </row>
    <row r="51" spans="1:22" ht="108" x14ac:dyDescent="0.25">
      <c r="A51" s="92"/>
      <c r="B51" s="96"/>
      <c r="C51" s="94">
        <v>37</v>
      </c>
      <c r="D51" s="189"/>
      <c r="E51" s="158" t="s">
        <v>179</v>
      </c>
      <c r="F51" s="95"/>
      <c r="G51" s="95"/>
      <c r="H51" s="96"/>
      <c r="I51" s="96"/>
      <c r="J51" s="93"/>
      <c r="K51" s="97" t="str">
        <f>IF(H51="","",VLOOKUP(H51,'Risk Assessment Criteria'!$H$13:$M$18,MATCH('3. SiD RISK REGISTER'!I51,'Risk Assessment Criteria'!$H$13:$M$13,0),0))</f>
        <v/>
      </c>
      <c r="L51" s="171"/>
      <c r="M51" s="95"/>
      <c r="N51" s="95"/>
      <c r="O51" s="95"/>
      <c r="P51" s="96"/>
      <c r="Q51" s="96"/>
      <c r="R51" s="97" t="str">
        <f>IF(P51="","",VLOOKUP(P51,'Risk Assessment Criteria'!$H$13:$M$18,MATCH('3. SiD RISK REGISTER'!Q51,'Risk Assessment Criteria'!$H$13:$M$13,0),0))</f>
        <v/>
      </c>
      <c r="U51" s="137" t="str">
        <f t="shared" si="2"/>
        <v/>
      </c>
      <c r="V51" s="137" t="str">
        <f t="shared" si="0"/>
        <v/>
      </c>
    </row>
    <row r="52" spans="1:22" ht="72" x14ac:dyDescent="0.25">
      <c r="A52" s="92"/>
      <c r="B52" s="96"/>
      <c r="C52" s="198">
        <v>38</v>
      </c>
      <c r="D52" s="96"/>
      <c r="E52" s="199" t="s">
        <v>180</v>
      </c>
      <c r="F52" s="95"/>
      <c r="G52" s="95"/>
      <c r="H52" s="96"/>
      <c r="I52" s="96"/>
      <c r="J52" s="93"/>
      <c r="K52" s="97"/>
      <c r="L52" s="171"/>
      <c r="M52" s="95"/>
      <c r="N52" s="95"/>
      <c r="O52" s="95"/>
      <c r="P52" s="96"/>
      <c r="Q52" s="96"/>
      <c r="R52" s="97"/>
      <c r="U52" s="137"/>
      <c r="V52" s="137"/>
    </row>
    <row r="53" spans="1:22" ht="24" x14ac:dyDescent="0.25">
      <c r="A53" s="92"/>
      <c r="B53" s="96"/>
      <c r="C53" s="94">
        <v>39</v>
      </c>
      <c r="D53" s="189"/>
      <c r="E53" s="158" t="s">
        <v>181</v>
      </c>
      <c r="F53" s="95"/>
      <c r="G53" s="95"/>
      <c r="H53" s="96"/>
      <c r="I53" s="96"/>
      <c r="J53" s="93"/>
      <c r="K53" s="97" t="str">
        <f>IF(H53="","",VLOOKUP(H53,'Risk Assessment Criteria'!$H$13:$M$18,MATCH('3. SiD RISK REGISTER'!I53,'Risk Assessment Criteria'!$H$13:$M$13,0),0))</f>
        <v/>
      </c>
      <c r="L53" s="171"/>
      <c r="M53" s="95"/>
      <c r="N53" s="95"/>
      <c r="O53" s="95"/>
      <c r="P53" s="96"/>
      <c r="Q53" s="96"/>
      <c r="R53" s="97" t="str">
        <f>IF(P53="","",VLOOKUP(P53,'Risk Assessment Criteria'!$H$13:$M$18,MATCH('3. SiD RISK REGISTER'!Q53,'Risk Assessment Criteria'!$H$13:$M$13,0),0))</f>
        <v/>
      </c>
      <c r="U53" s="137" t="str">
        <f t="shared" ref="U53:U67" si="3">CONCATENATE(B37:B53,K53)</f>
        <v/>
      </c>
      <c r="V53" s="137" t="str">
        <f t="shared" si="0"/>
        <v/>
      </c>
    </row>
    <row r="54" spans="1:22" x14ac:dyDescent="0.25">
      <c r="A54" s="92"/>
      <c r="B54" s="96"/>
      <c r="C54" s="94">
        <v>40</v>
      </c>
      <c r="D54" s="189"/>
      <c r="E54" s="158" t="s">
        <v>182</v>
      </c>
      <c r="F54" s="95"/>
      <c r="G54" s="95"/>
      <c r="H54" s="96"/>
      <c r="I54" s="96"/>
      <c r="J54" s="93"/>
      <c r="K54" s="97" t="str">
        <f>IF(H54="","",VLOOKUP(H54,'Risk Assessment Criteria'!$H$13:$M$18,MATCH('3. SiD RISK REGISTER'!I54,'Risk Assessment Criteria'!$H$13:$M$13,0),0))</f>
        <v/>
      </c>
      <c r="L54" s="171"/>
      <c r="M54" s="95"/>
      <c r="N54" s="95"/>
      <c r="O54" s="95"/>
      <c r="P54" s="96"/>
      <c r="Q54" s="96"/>
      <c r="R54" s="97" t="str">
        <f>IF(P54="","",VLOOKUP(P54,'Risk Assessment Criteria'!$H$13:$M$18,MATCH('3. SiD RISK REGISTER'!Q54,'Risk Assessment Criteria'!$H$13:$M$13,0),0))</f>
        <v/>
      </c>
      <c r="U54" s="137" t="str">
        <f t="shared" si="3"/>
        <v/>
      </c>
      <c r="V54" s="137" t="str">
        <f t="shared" si="0"/>
        <v/>
      </c>
    </row>
    <row r="55" spans="1:22" x14ac:dyDescent="0.25">
      <c r="A55" s="92"/>
      <c r="B55" s="96"/>
      <c r="C55" s="94">
        <v>41</v>
      </c>
      <c r="D55" s="189"/>
      <c r="E55" s="158" t="s">
        <v>183</v>
      </c>
      <c r="F55" s="95"/>
      <c r="G55" s="95"/>
      <c r="H55" s="96"/>
      <c r="I55" s="96"/>
      <c r="J55" s="93"/>
      <c r="K55" s="97" t="str">
        <f>IF(H55="","",VLOOKUP(H55,'Risk Assessment Criteria'!$H$13:$M$18,MATCH('3. SiD RISK REGISTER'!I55,'Risk Assessment Criteria'!$H$13:$M$13,0),0))</f>
        <v/>
      </c>
      <c r="L55" s="171"/>
      <c r="M55" s="95"/>
      <c r="N55" s="95"/>
      <c r="O55" s="95"/>
      <c r="P55" s="96"/>
      <c r="Q55" s="96"/>
      <c r="R55" s="97" t="str">
        <f>IF(P55="","",VLOOKUP(P55,'Risk Assessment Criteria'!$H$13:$M$18,MATCH('3. SiD RISK REGISTER'!Q55,'Risk Assessment Criteria'!$H$13:$M$13,0),0))</f>
        <v/>
      </c>
      <c r="U55" s="137" t="str">
        <f t="shared" si="3"/>
        <v/>
      </c>
      <c r="V55" s="137" t="str">
        <f t="shared" si="0"/>
        <v/>
      </c>
    </row>
    <row r="56" spans="1:22" x14ac:dyDescent="0.25">
      <c r="A56" s="92"/>
      <c r="B56" s="96"/>
      <c r="C56" s="94">
        <v>42</v>
      </c>
      <c r="D56" s="189"/>
      <c r="E56" s="158" t="s">
        <v>184</v>
      </c>
      <c r="F56" s="95"/>
      <c r="G56" s="95"/>
      <c r="H56" s="96"/>
      <c r="I56" s="96"/>
      <c r="J56" s="93"/>
      <c r="K56" s="97" t="str">
        <f>IF(H56="","",VLOOKUP(H56,'Risk Assessment Criteria'!$H$13:$M$18,MATCH('3. SiD RISK REGISTER'!I56,'Risk Assessment Criteria'!$H$13:$M$13,0),0))</f>
        <v/>
      </c>
      <c r="L56" s="171"/>
      <c r="M56" s="95"/>
      <c r="N56" s="95"/>
      <c r="O56" s="95"/>
      <c r="P56" s="96"/>
      <c r="Q56" s="96"/>
      <c r="R56" s="97" t="str">
        <f>IF(P56="","",VLOOKUP(P56,'Risk Assessment Criteria'!$H$13:$M$18,MATCH('3. SiD RISK REGISTER'!Q56,'Risk Assessment Criteria'!$H$13:$M$13,0),0))</f>
        <v/>
      </c>
      <c r="U56" s="137" t="str">
        <f t="shared" si="3"/>
        <v/>
      </c>
      <c r="V56" s="137" t="str">
        <f t="shared" si="0"/>
        <v/>
      </c>
    </row>
    <row r="57" spans="1:22" ht="24" x14ac:dyDescent="0.25">
      <c r="A57" s="92"/>
      <c r="B57" s="96"/>
      <c r="C57" s="94">
        <v>43</v>
      </c>
      <c r="D57" s="189"/>
      <c r="E57" s="158" t="s">
        <v>185</v>
      </c>
      <c r="F57" s="95"/>
      <c r="G57" s="95"/>
      <c r="H57" s="96"/>
      <c r="I57" s="96"/>
      <c r="J57" s="93"/>
      <c r="K57" s="97" t="str">
        <f>IF(H57="","",VLOOKUP(H57,'Risk Assessment Criteria'!$H$13:$M$18,MATCH('3. SiD RISK REGISTER'!I57,'Risk Assessment Criteria'!$H$13:$M$13,0),0))</f>
        <v/>
      </c>
      <c r="L57" s="171"/>
      <c r="M57" s="95"/>
      <c r="N57" s="95"/>
      <c r="O57" s="95"/>
      <c r="P57" s="96"/>
      <c r="Q57" s="96"/>
      <c r="R57" s="97" t="str">
        <f>IF(P57="","",VLOOKUP(P57,'Risk Assessment Criteria'!$H$13:$M$18,MATCH('3. SiD RISK REGISTER'!Q57,'Risk Assessment Criteria'!$H$13:$M$13,0),0))</f>
        <v/>
      </c>
      <c r="U57" s="137" t="str">
        <f t="shared" si="3"/>
        <v/>
      </c>
      <c r="V57" s="137" t="str">
        <f t="shared" si="0"/>
        <v/>
      </c>
    </row>
    <row r="58" spans="1:22" x14ac:dyDescent="0.25">
      <c r="A58" s="92"/>
      <c r="B58" s="96"/>
      <c r="C58" s="94">
        <v>44</v>
      </c>
      <c r="D58" s="189"/>
      <c r="E58" s="158" t="s">
        <v>186</v>
      </c>
      <c r="F58" s="95"/>
      <c r="G58" s="95"/>
      <c r="H58" s="96"/>
      <c r="I58" s="96"/>
      <c r="J58" s="93"/>
      <c r="K58" s="97" t="str">
        <f>IF(H58="","",VLOOKUP(H58,'Risk Assessment Criteria'!$H$13:$M$18,MATCH('3. SiD RISK REGISTER'!I58,'Risk Assessment Criteria'!$H$13:$M$13,0),0))</f>
        <v/>
      </c>
      <c r="L58" s="171"/>
      <c r="M58" s="95"/>
      <c r="N58" s="95"/>
      <c r="O58" s="95"/>
      <c r="P58" s="96"/>
      <c r="Q58" s="96"/>
      <c r="R58" s="97" t="str">
        <f>IF(P58="","",VLOOKUP(P58,'Risk Assessment Criteria'!$H$13:$M$18,MATCH('3. SiD RISK REGISTER'!Q58,'Risk Assessment Criteria'!$H$13:$M$13,0),0))</f>
        <v/>
      </c>
      <c r="U58" s="137" t="str">
        <f t="shared" si="3"/>
        <v/>
      </c>
      <c r="V58" s="137" t="str">
        <f t="shared" si="0"/>
        <v/>
      </c>
    </row>
    <row r="59" spans="1:22" ht="24" x14ac:dyDescent="0.25">
      <c r="A59" s="92"/>
      <c r="B59" s="96"/>
      <c r="C59" s="94">
        <v>45</v>
      </c>
      <c r="D59" s="189"/>
      <c r="E59" s="158" t="s">
        <v>187</v>
      </c>
      <c r="F59" s="95"/>
      <c r="G59" s="95"/>
      <c r="H59" s="96"/>
      <c r="I59" s="96"/>
      <c r="J59" s="93"/>
      <c r="K59" s="97" t="str">
        <f>IF(H59="","",VLOOKUP(H59,'Risk Assessment Criteria'!$H$13:$M$18,MATCH('3. SiD RISK REGISTER'!I59,'Risk Assessment Criteria'!$H$13:$M$13,0),0))</f>
        <v/>
      </c>
      <c r="L59" s="171"/>
      <c r="M59" s="95"/>
      <c r="N59" s="95"/>
      <c r="O59" s="95"/>
      <c r="P59" s="96"/>
      <c r="Q59" s="96"/>
      <c r="R59" s="97" t="str">
        <f>IF(P59="","",VLOOKUP(P59,'Risk Assessment Criteria'!$H$13:$M$18,MATCH('3. SiD RISK REGISTER'!Q59,'Risk Assessment Criteria'!$H$13:$M$13,0),0))</f>
        <v/>
      </c>
      <c r="U59" s="137" t="str">
        <f t="shared" si="3"/>
        <v/>
      </c>
      <c r="V59" s="137" t="str">
        <f t="shared" si="0"/>
        <v/>
      </c>
    </row>
    <row r="60" spans="1:22" ht="36" x14ac:dyDescent="0.25">
      <c r="A60" s="92"/>
      <c r="B60" s="96"/>
      <c r="C60" s="94">
        <v>46</v>
      </c>
      <c r="D60" s="189"/>
      <c r="E60" s="158" t="s">
        <v>188</v>
      </c>
      <c r="F60" s="95"/>
      <c r="G60" s="95"/>
      <c r="H60" s="96"/>
      <c r="I60" s="96"/>
      <c r="J60" s="93"/>
      <c r="K60" s="97" t="str">
        <f>IF(H60="","",VLOOKUP(H60,'Risk Assessment Criteria'!$H$13:$M$18,MATCH('3. SiD RISK REGISTER'!I60,'Risk Assessment Criteria'!$H$13:$M$13,0),0))</f>
        <v/>
      </c>
      <c r="L60" s="171"/>
      <c r="M60" s="95"/>
      <c r="N60" s="95"/>
      <c r="O60" s="95"/>
      <c r="P60" s="96"/>
      <c r="Q60" s="96"/>
      <c r="R60" s="97" t="str">
        <f>IF(P60="","",VLOOKUP(P60,'Risk Assessment Criteria'!$H$13:$M$18,MATCH('3. SiD RISK REGISTER'!Q60,'Risk Assessment Criteria'!$H$13:$M$13,0),0))</f>
        <v/>
      </c>
      <c r="U60" s="137" t="str">
        <f t="shared" si="3"/>
        <v/>
      </c>
      <c r="V60" s="137" t="str">
        <f t="shared" si="0"/>
        <v/>
      </c>
    </row>
    <row r="61" spans="1:22" x14ac:dyDescent="0.25">
      <c r="A61" s="92"/>
      <c r="B61" s="96"/>
      <c r="C61" s="94">
        <v>47</v>
      </c>
      <c r="D61" s="189"/>
      <c r="E61" s="158" t="s">
        <v>189</v>
      </c>
      <c r="F61" s="95"/>
      <c r="G61" s="95"/>
      <c r="H61" s="96"/>
      <c r="I61" s="96"/>
      <c r="J61" s="93"/>
      <c r="K61" s="97" t="str">
        <f>IF(H61="","",VLOOKUP(H61,'Risk Assessment Criteria'!$H$13:$M$18,MATCH('3. SiD RISK REGISTER'!I61,'Risk Assessment Criteria'!$H$13:$M$13,0),0))</f>
        <v/>
      </c>
      <c r="L61" s="171"/>
      <c r="M61" s="95"/>
      <c r="N61" s="95"/>
      <c r="O61" s="95"/>
      <c r="P61" s="96"/>
      <c r="Q61" s="96"/>
      <c r="R61" s="97" t="str">
        <f>IF(P61="","",VLOOKUP(P61,'Risk Assessment Criteria'!$H$13:$M$18,MATCH('3. SiD RISK REGISTER'!Q61,'Risk Assessment Criteria'!$H$13:$M$13,0),0))</f>
        <v/>
      </c>
      <c r="U61" s="137" t="str">
        <f t="shared" si="3"/>
        <v/>
      </c>
      <c r="V61" s="137" t="str">
        <f t="shared" si="0"/>
        <v/>
      </c>
    </row>
    <row r="62" spans="1:22" x14ac:dyDescent="0.25">
      <c r="A62" s="92"/>
      <c r="B62" s="96"/>
      <c r="C62" s="94">
        <v>48</v>
      </c>
      <c r="D62" s="189"/>
      <c r="E62" s="158" t="s">
        <v>190</v>
      </c>
      <c r="F62" s="95"/>
      <c r="G62" s="95"/>
      <c r="H62" s="96"/>
      <c r="I62" s="96"/>
      <c r="J62" s="93"/>
      <c r="K62" s="97" t="str">
        <f>IF(H62="","",VLOOKUP(H62,'Risk Assessment Criteria'!$H$13:$M$18,MATCH('3. SiD RISK REGISTER'!I62,'Risk Assessment Criteria'!$H$13:$M$13,0),0))</f>
        <v/>
      </c>
      <c r="L62" s="171"/>
      <c r="M62" s="95"/>
      <c r="N62" s="95"/>
      <c r="O62" s="95"/>
      <c r="P62" s="96"/>
      <c r="Q62" s="96"/>
      <c r="R62" s="97" t="str">
        <f>IF(P62="","",VLOOKUP(P62,'Risk Assessment Criteria'!$H$13:$M$18,MATCH('3. SiD RISK REGISTER'!Q62,'Risk Assessment Criteria'!$H$13:$M$13,0),0))</f>
        <v/>
      </c>
      <c r="U62" s="137" t="str">
        <f t="shared" si="3"/>
        <v/>
      </c>
      <c r="V62" s="137" t="str">
        <f t="shared" si="0"/>
        <v/>
      </c>
    </row>
    <row r="63" spans="1:22" x14ac:dyDescent="0.25">
      <c r="A63" s="92"/>
      <c r="B63" s="96"/>
      <c r="C63" s="94">
        <v>49</v>
      </c>
      <c r="D63" s="189"/>
      <c r="E63" s="158" t="s">
        <v>191</v>
      </c>
      <c r="F63" s="95"/>
      <c r="G63" s="95"/>
      <c r="H63" s="96"/>
      <c r="I63" s="96"/>
      <c r="J63" s="93"/>
      <c r="K63" s="97" t="str">
        <f>IF(H63="","",VLOOKUP(H63,'Risk Assessment Criteria'!$H$13:$M$18,MATCH('3. SiD RISK REGISTER'!I63,'Risk Assessment Criteria'!$H$13:$M$13,0),0))</f>
        <v/>
      </c>
      <c r="L63" s="171"/>
      <c r="M63" s="95"/>
      <c r="N63" s="95"/>
      <c r="O63" s="95"/>
      <c r="P63" s="96"/>
      <c r="Q63" s="96"/>
      <c r="R63" s="97" t="str">
        <f>IF(P63="","",VLOOKUP(P63,'Risk Assessment Criteria'!$H$13:$M$18,MATCH('3. SiD RISK REGISTER'!Q63,'Risk Assessment Criteria'!$H$13:$M$13,0),0))</f>
        <v/>
      </c>
      <c r="U63" s="137" t="str">
        <f t="shared" si="3"/>
        <v/>
      </c>
      <c r="V63" s="137" t="str">
        <f t="shared" si="0"/>
        <v/>
      </c>
    </row>
    <row r="64" spans="1:22" x14ac:dyDescent="0.25">
      <c r="A64" s="92"/>
      <c r="B64" s="96"/>
      <c r="C64" s="94">
        <v>50</v>
      </c>
      <c r="D64" s="189"/>
      <c r="E64" s="158" t="s">
        <v>192</v>
      </c>
      <c r="F64" s="95"/>
      <c r="G64" s="95"/>
      <c r="H64" s="96"/>
      <c r="I64" s="96"/>
      <c r="J64" s="93"/>
      <c r="K64" s="97" t="str">
        <f>IF(H64="","",VLOOKUP(H64,'Risk Assessment Criteria'!$H$13:$M$18,MATCH('3. SiD RISK REGISTER'!I64,'Risk Assessment Criteria'!$H$13:$M$13,0),0))</f>
        <v/>
      </c>
      <c r="L64" s="171"/>
      <c r="M64" s="95"/>
      <c r="N64" s="95"/>
      <c r="O64" s="95"/>
      <c r="P64" s="96"/>
      <c r="Q64" s="96"/>
      <c r="R64" s="97" t="str">
        <f>IF(P64="","",VLOOKUP(P64,'Risk Assessment Criteria'!$H$13:$M$18,MATCH('3. SiD RISK REGISTER'!Q64,'Risk Assessment Criteria'!$H$13:$M$13,0),0))</f>
        <v/>
      </c>
      <c r="U64" s="137" t="str">
        <f t="shared" si="3"/>
        <v/>
      </c>
      <c r="V64" s="137" t="str">
        <f t="shared" si="0"/>
        <v/>
      </c>
    </row>
    <row r="65" spans="1:22" x14ac:dyDescent="0.25">
      <c r="A65" s="92"/>
      <c r="B65" s="96"/>
      <c r="C65" s="94">
        <v>51</v>
      </c>
      <c r="D65" s="189"/>
      <c r="E65" s="158" t="s">
        <v>193</v>
      </c>
      <c r="F65" s="95"/>
      <c r="G65" s="95"/>
      <c r="H65" s="96"/>
      <c r="I65" s="96"/>
      <c r="J65" s="93"/>
      <c r="K65" s="97" t="str">
        <f>IF(H65="","",VLOOKUP(H65,'Risk Assessment Criteria'!$H$13:$M$18,MATCH('3. SiD RISK REGISTER'!I65,'Risk Assessment Criteria'!$H$13:$M$13,0),0))</f>
        <v/>
      </c>
      <c r="L65" s="171"/>
      <c r="M65" s="95"/>
      <c r="N65" s="95"/>
      <c r="O65" s="95"/>
      <c r="P65" s="96"/>
      <c r="Q65" s="96"/>
      <c r="R65" s="97" t="str">
        <f>IF(P65="","",VLOOKUP(P65,'Risk Assessment Criteria'!$H$13:$M$18,MATCH('3. SiD RISK REGISTER'!Q65,'Risk Assessment Criteria'!$H$13:$M$13,0),0))</f>
        <v/>
      </c>
      <c r="U65" s="137" t="str">
        <f t="shared" si="3"/>
        <v/>
      </c>
      <c r="V65" s="137" t="str">
        <f t="shared" si="0"/>
        <v/>
      </c>
    </row>
    <row r="66" spans="1:22" ht="24" x14ac:dyDescent="0.25">
      <c r="A66" s="92"/>
      <c r="B66" s="96"/>
      <c r="C66" s="94">
        <v>52</v>
      </c>
      <c r="D66" s="189"/>
      <c r="E66" s="158" t="s">
        <v>194</v>
      </c>
      <c r="F66" s="95"/>
      <c r="G66" s="95"/>
      <c r="H66" s="96"/>
      <c r="I66" s="96"/>
      <c r="J66" s="93"/>
      <c r="K66" s="97" t="str">
        <f>IF(H66="","",VLOOKUP(H66,'Risk Assessment Criteria'!$H$13:$M$18,MATCH('3. SiD RISK REGISTER'!I66,'Risk Assessment Criteria'!$H$13:$M$13,0),0))</f>
        <v/>
      </c>
      <c r="L66" s="171"/>
      <c r="M66" s="95"/>
      <c r="N66" s="95"/>
      <c r="O66" s="95"/>
      <c r="P66" s="96"/>
      <c r="Q66" s="96"/>
      <c r="R66" s="97" t="str">
        <f>IF(P66="","",VLOOKUP(P66,'Risk Assessment Criteria'!$H$13:$M$18,MATCH('3. SiD RISK REGISTER'!Q66,'Risk Assessment Criteria'!$H$13:$M$13,0),0))</f>
        <v/>
      </c>
      <c r="U66" s="137" t="str">
        <f t="shared" si="3"/>
        <v/>
      </c>
      <c r="V66" s="137" t="str">
        <f t="shared" si="0"/>
        <v/>
      </c>
    </row>
    <row r="67" spans="1:22" ht="48" x14ac:dyDescent="0.25">
      <c r="A67" s="92"/>
      <c r="B67" s="96"/>
      <c r="C67" s="94">
        <v>53</v>
      </c>
      <c r="D67" s="189"/>
      <c r="E67" s="158" t="s">
        <v>195</v>
      </c>
      <c r="F67" s="95"/>
      <c r="G67" s="95"/>
      <c r="H67" s="96"/>
      <c r="I67" s="96"/>
      <c r="J67" s="93"/>
      <c r="K67" s="97" t="str">
        <f>IF(H67="","",VLOOKUP(H67,'Risk Assessment Criteria'!$H$13:$M$18,MATCH('3. SiD RISK REGISTER'!I67,'Risk Assessment Criteria'!$H$13:$M$13,0),0))</f>
        <v/>
      </c>
      <c r="L67" s="171"/>
      <c r="M67" s="95"/>
      <c r="N67" s="95"/>
      <c r="O67" s="95"/>
      <c r="P67" s="96"/>
      <c r="Q67" s="96"/>
      <c r="R67" s="97" t="str">
        <f>IF(P67="","",VLOOKUP(P67,'Risk Assessment Criteria'!$H$13:$M$18,MATCH('3. SiD RISK REGISTER'!Q67,'Risk Assessment Criteria'!$H$13:$M$13,0),0))</f>
        <v/>
      </c>
      <c r="U67" s="137" t="str">
        <f t="shared" si="3"/>
        <v/>
      </c>
      <c r="V67" s="137" t="str">
        <f t="shared" si="0"/>
        <v/>
      </c>
    </row>
    <row r="68" spans="1:22" ht="24" x14ac:dyDescent="0.25">
      <c r="A68" s="92"/>
      <c r="B68" s="96"/>
      <c r="C68" s="94">
        <v>54</v>
      </c>
      <c r="D68" s="189"/>
      <c r="E68" s="158" t="s">
        <v>196</v>
      </c>
      <c r="F68" s="95"/>
      <c r="G68" s="95"/>
      <c r="H68" s="96"/>
      <c r="I68" s="96"/>
      <c r="J68" s="93"/>
      <c r="K68" s="97" t="str">
        <f>IF(H68="","",VLOOKUP(H68,'Risk Assessment Criteria'!$H$13:$M$18,MATCH('3. SiD RISK REGISTER'!I68,'Risk Assessment Criteria'!$H$13:$M$13,0),0))</f>
        <v/>
      </c>
      <c r="L68" s="171"/>
      <c r="M68" s="95"/>
      <c r="N68" s="95"/>
      <c r="O68" s="95"/>
      <c r="P68" s="96"/>
      <c r="Q68" s="96"/>
      <c r="R68" s="97" t="str">
        <f>IF(P68="","",VLOOKUP(P68,'Risk Assessment Criteria'!$H$13:$M$18,MATCH('3. SiD RISK REGISTER'!Q68,'Risk Assessment Criteria'!$H$13:$M$13,0),0))</f>
        <v/>
      </c>
      <c r="U68" s="137" t="str">
        <f t="shared" si="2"/>
        <v/>
      </c>
      <c r="V68" s="137" t="str">
        <f t="shared" si="0"/>
        <v/>
      </c>
    </row>
    <row r="69" spans="1:22" ht="36" x14ac:dyDescent="0.25">
      <c r="A69" s="92"/>
      <c r="B69" s="96"/>
      <c r="C69" s="94">
        <v>55</v>
      </c>
      <c r="D69" s="189"/>
      <c r="E69" s="158" t="s">
        <v>197</v>
      </c>
      <c r="F69" s="95"/>
      <c r="G69" s="95"/>
      <c r="H69" s="96"/>
      <c r="I69" s="96"/>
      <c r="J69" s="93"/>
      <c r="K69" s="97" t="str">
        <f>IF(H69="","",VLOOKUP(H69,'Risk Assessment Criteria'!$H$13:$M$18,MATCH('3. SiD RISK REGISTER'!I69,'Risk Assessment Criteria'!$H$13:$M$13,0),0))</f>
        <v/>
      </c>
      <c r="L69" s="171"/>
      <c r="M69" s="95"/>
      <c r="N69" s="95"/>
      <c r="O69" s="95"/>
      <c r="P69" s="96"/>
      <c r="Q69" s="96"/>
      <c r="R69" s="97" t="str">
        <f>IF(P69="","",VLOOKUP(P69,'Risk Assessment Criteria'!$H$13:$M$18,MATCH('3. SiD RISK REGISTER'!Q69,'Risk Assessment Criteria'!$H$13:$M$13,0),0))</f>
        <v/>
      </c>
      <c r="U69" s="137" t="str">
        <f t="shared" si="2"/>
        <v/>
      </c>
      <c r="V69" s="137" t="str">
        <f t="shared" si="0"/>
        <v/>
      </c>
    </row>
    <row r="70" spans="1:22" x14ac:dyDescent="0.25">
      <c r="A70" s="92"/>
      <c r="B70" s="96"/>
      <c r="C70" s="94">
        <v>56</v>
      </c>
      <c r="D70" s="189"/>
      <c r="E70" s="158" t="s">
        <v>198</v>
      </c>
      <c r="F70" s="95"/>
      <c r="G70" s="95"/>
      <c r="H70" s="96"/>
      <c r="I70" s="96"/>
      <c r="J70" s="93"/>
      <c r="K70" s="97" t="str">
        <f>IF(H70="","",VLOOKUP(H70,'Risk Assessment Criteria'!$H$13:$M$18,MATCH('3. SiD RISK REGISTER'!I70,'Risk Assessment Criteria'!$H$13:$M$13,0),0))</f>
        <v/>
      </c>
      <c r="L70" s="171"/>
      <c r="M70" s="95"/>
      <c r="N70" s="95"/>
      <c r="O70" s="95"/>
      <c r="P70" s="96"/>
      <c r="Q70" s="96"/>
      <c r="R70" s="97" t="str">
        <f>IF(P70="","",VLOOKUP(P70,'Risk Assessment Criteria'!$H$13:$M$18,MATCH('3. SiD RISK REGISTER'!Q70,'Risk Assessment Criteria'!$H$13:$M$13,0),0))</f>
        <v/>
      </c>
      <c r="U70" s="137" t="str">
        <f t="shared" si="2"/>
        <v/>
      </c>
      <c r="V70" s="137" t="str">
        <f t="shared" si="0"/>
        <v/>
      </c>
    </row>
    <row r="71" spans="1:22" ht="36" x14ac:dyDescent="0.25">
      <c r="A71" s="92"/>
      <c r="B71" s="96"/>
      <c r="C71" s="94">
        <v>57</v>
      </c>
      <c r="D71" s="189"/>
      <c r="E71" s="158" t="s">
        <v>199</v>
      </c>
      <c r="F71" s="95"/>
      <c r="G71" s="95"/>
      <c r="H71" s="96"/>
      <c r="I71" s="96"/>
      <c r="J71" s="93"/>
      <c r="K71" s="97" t="str">
        <f>IF(H71="","",VLOOKUP(H71,'Risk Assessment Criteria'!$H$13:$M$18,MATCH('3. SiD RISK REGISTER'!I71,'Risk Assessment Criteria'!$H$13:$M$13,0),0))</f>
        <v/>
      </c>
      <c r="L71" s="171"/>
      <c r="M71" s="95"/>
      <c r="N71" s="95"/>
      <c r="O71" s="95"/>
      <c r="P71" s="96"/>
      <c r="Q71" s="96"/>
      <c r="R71" s="97" t="str">
        <f>IF(P71="","",VLOOKUP(P71,'Risk Assessment Criteria'!$H$13:$M$18,MATCH('3. SiD RISK REGISTER'!Q71,'Risk Assessment Criteria'!$H$13:$M$13,0),0))</f>
        <v/>
      </c>
      <c r="U71" s="137" t="str">
        <f t="shared" si="2"/>
        <v/>
      </c>
      <c r="V71" s="137" t="str">
        <f t="shared" si="0"/>
        <v/>
      </c>
    </row>
    <row r="72" spans="1:22" ht="24" x14ac:dyDescent="0.25">
      <c r="A72" s="92"/>
      <c r="B72" s="96"/>
      <c r="C72" s="94">
        <v>58</v>
      </c>
      <c r="D72" s="189"/>
      <c r="E72" s="158" t="s">
        <v>200</v>
      </c>
      <c r="F72" s="95"/>
      <c r="G72" s="95"/>
      <c r="H72" s="96"/>
      <c r="I72" s="96"/>
      <c r="J72" s="93"/>
      <c r="K72" s="97" t="str">
        <f>IF(H72="","",VLOOKUP(H72,'Risk Assessment Criteria'!$H$13:$M$18,MATCH('3. SiD RISK REGISTER'!I72,'Risk Assessment Criteria'!$H$13:$M$13,0),0))</f>
        <v/>
      </c>
      <c r="L72" s="171"/>
      <c r="M72" s="95"/>
      <c r="N72" s="95"/>
      <c r="O72" s="95"/>
      <c r="P72" s="96"/>
      <c r="Q72" s="96"/>
      <c r="R72" s="97" t="str">
        <f>IF(P72="","",VLOOKUP(P72,'Risk Assessment Criteria'!$H$13:$M$18,MATCH('3. SiD RISK REGISTER'!Q72,'Risk Assessment Criteria'!$H$13:$M$13,0),0))</f>
        <v/>
      </c>
      <c r="U72" s="137" t="str">
        <f t="shared" si="2"/>
        <v/>
      </c>
      <c r="V72" s="137" t="str">
        <f t="shared" si="0"/>
        <v/>
      </c>
    </row>
    <row r="73" spans="1:22" ht="24" x14ac:dyDescent="0.25">
      <c r="A73" s="92"/>
      <c r="B73" s="96"/>
      <c r="C73" s="94">
        <v>59</v>
      </c>
      <c r="D73" s="189"/>
      <c r="E73" s="158" t="s">
        <v>201</v>
      </c>
      <c r="F73" s="95"/>
      <c r="G73" s="95"/>
      <c r="H73" s="96"/>
      <c r="I73" s="96"/>
      <c r="J73" s="93"/>
      <c r="K73" s="97" t="str">
        <f>IF(H73="","",VLOOKUP(H73,'Risk Assessment Criteria'!$H$13:$M$18,MATCH('3. SiD RISK REGISTER'!I73,'Risk Assessment Criteria'!$H$13:$M$13,0),0))</f>
        <v/>
      </c>
      <c r="L73" s="171"/>
      <c r="M73" s="95"/>
      <c r="N73" s="95"/>
      <c r="O73" s="95"/>
      <c r="P73" s="96"/>
      <c r="Q73" s="96"/>
      <c r="R73" s="97" t="str">
        <f>IF(P73="","",VLOOKUP(P73,'Risk Assessment Criteria'!$H$13:$M$18,MATCH('3. SiD RISK REGISTER'!Q73,'Risk Assessment Criteria'!$H$13:$M$13,0),0))</f>
        <v/>
      </c>
      <c r="U73" s="137" t="str">
        <f t="shared" si="2"/>
        <v/>
      </c>
      <c r="V73" s="137" t="str">
        <f t="shared" si="0"/>
        <v/>
      </c>
    </row>
    <row r="74" spans="1:22" x14ac:dyDescent="0.25">
      <c r="A74" s="92"/>
      <c r="B74" s="96"/>
      <c r="C74" s="94">
        <v>60</v>
      </c>
      <c r="D74" s="189"/>
      <c r="E74" s="158" t="s">
        <v>202</v>
      </c>
      <c r="F74" s="95"/>
      <c r="G74" s="95"/>
      <c r="H74" s="96"/>
      <c r="I74" s="96"/>
      <c r="J74" s="93"/>
      <c r="K74" s="97" t="str">
        <f>IF(H74="","",VLOOKUP(H74,'Risk Assessment Criteria'!$H$13:$M$18,MATCH('3. SiD RISK REGISTER'!I74,'Risk Assessment Criteria'!$H$13:$M$13,0),0))</f>
        <v/>
      </c>
      <c r="L74" s="171"/>
      <c r="M74" s="95"/>
      <c r="N74" s="95"/>
      <c r="O74" s="95"/>
      <c r="P74" s="96"/>
      <c r="Q74" s="96"/>
      <c r="R74" s="97" t="str">
        <f>IF(P74="","",VLOOKUP(P74,'Risk Assessment Criteria'!$H$13:$M$18,MATCH('3. SiD RISK REGISTER'!Q74,'Risk Assessment Criteria'!$H$13:$M$13,0),0))</f>
        <v/>
      </c>
      <c r="U74" s="137" t="str">
        <f t="shared" si="2"/>
        <v/>
      </c>
      <c r="V74" s="137" t="str">
        <f t="shared" si="0"/>
        <v/>
      </c>
    </row>
    <row r="75" spans="1:22" ht="48" x14ac:dyDescent="0.25">
      <c r="A75" s="92"/>
      <c r="B75" s="96"/>
      <c r="C75" s="94">
        <v>61</v>
      </c>
      <c r="D75" s="189"/>
      <c r="E75" s="158" t="s">
        <v>203</v>
      </c>
      <c r="F75" s="95"/>
      <c r="G75" s="95"/>
      <c r="H75" s="96"/>
      <c r="I75" s="96"/>
      <c r="J75" s="93"/>
      <c r="K75" s="97" t="str">
        <f>IF(H75="","",VLOOKUP(H75,'Risk Assessment Criteria'!$H$13:$M$18,MATCH('3. SiD RISK REGISTER'!I75,'Risk Assessment Criteria'!$H$13:$M$13,0),0))</f>
        <v/>
      </c>
      <c r="L75" s="171"/>
      <c r="M75" s="95"/>
      <c r="N75" s="95"/>
      <c r="O75" s="95"/>
      <c r="P75" s="96"/>
      <c r="Q75" s="96"/>
      <c r="R75" s="97" t="str">
        <f>IF(P75="","",VLOOKUP(P75,'Risk Assessment Criteria'!$H$13:$M$18,MATCH('3. SiD RISK REGISTER'!Q75,'Risk Assessment Criteria'!$H$13:$M$13,0),0))</f>
        <v/>
      </c>
      <c r="U75" s="137" t="str">
        <f t="shared" si="2"/>
        <v/>
      </c>
      <c r="V75" s="137" t="str">
        <f t="shared" ref="V75:V138" si="4">CONCATENATE(B75,R75)</f>
        <v/>
      </c>
    </row>
    <row r="76" spans="1:22" ht="24" x14ac:dyDescent="0.25">
      <c r="A76" s="92"/>
      <c r="B76" s="96"/>
      <c r="C76" s="94">
        <v>62</v>
      </c>
      <c r="D76" s="189"/>
      <c r="E76" s="158" t="s">
        <v>204</v>
      </c>
      <c r="F76" s="95"/>
      <c r="G76" s="95"/>
      <c r="H76" s="96"/>
      <c r="I76" s="96"/>
      <c r="J76" s="93"/>
      <c r="K76" s="97" t="str">
        <f>IF(H76="","",VLOOKUP(H76,'Risk Assessment Criteria'!$H$13:$M$18,MATCH('3. SiD RISK REGISTER'!I76,'Risk Assessment Criteria'!$H$13:$M$13,0),0))</f>
        <v/>
      </c>
      <c r="L76" s="171"/>
      <c r="M76" s="95"/>
      <c r="N76" s="95"/>
      <c r="O76" s="95"/>
      <c r="P76" s="96"/>
      <c r="Q76" s="96"/>
      <c r="R76" s="97" t="str">
        <f>IF(P76="","",VLOOKUP(P76,'Risk Assessment Criteria'!$H$13:$M$18,MATCH('3. SiD RISK REGISTER'!Q76,'Risk Assessment Criteria'!$H$13:$M$13,0),0))</f>
        <v/>
      </c>
      <c r="U76" s="137" t="str">
        <f t="shared" si="2"/>
        <v/>
      </c>
      <c r="V76" s="137" t="str">
        <f t="shared" si="4"/>
        <v/>
      </c>
    </row>
    <row r="77" spans="1:22" ht="48" x14ac:dyDescent="0.25">
      <c r="A77" s="92"/>
      <c r="B77" s="96"/>
      <c r="C77" s="94">
        <v>63</v>
      </c>
      <c r="D77" s="189"/>
      <c r="E77" s="158" t="s">
        <v>205</v>
      </c>
      <c r="F77" s="95"/>
      <c r="G77" s="95"/>
      <c r="H77" s="96"/>
      <c r="I77" s="96"/>
      <c r="J77" s="93"/>
      <c r="K77" s="97" t="str">
        <f>IF(H77="","",VLOOKUP(H77,'Risk Assessment Criteria'!$H$13:$M$18,MATCH('3. SiD RISK REGISTER'!I77,'Risk Assessment Criteria'!$H$13:$M$13,0),0))</f>
        <v/>
      </c>
      <c r="L77" s="171"/>
      <c r="M77" s="95"/>
      <c r="N77" s="95"/>
      <c r="O77" s="95"/>
      <c r="P77" s="96"/>
      <c r="Q77" s="96"/>
      <c r="R77" s="97" t="str">
        <f>IF(P77="","",VLOOKUP(P77,'Risk Assessment Criteria'!$H$13:$M$18,MATCH('3. SiD RISK REGISTER'!Q77,'Risk Assessment Criteria'!$H$13:$M$13,0),0))</f>
        <v/>
      </c>
      <c r="U77" s="137" t="str">
        <f t="shared" si="2"/>
        <v/>
      </c>
      <c r="V77" s="137" t="str">
        <f t="shared" si="4"/>
        <v/>
      </c>
    </row>
    <row r="78" spans="1:22" ht="24" x14ac:dyDescent="0.25">
      <c r="A78" s="92"/>
      <c r="B78" s="96"/>
      <c r="C78" s="94">
        <v>64</v>
      </c>
      <c r="D78" s="189"/>
      <c r="E78" s="158" t="s">
        <v>206</v>
      </c>
      <c r="F78" s="95"/>
      <c r="G78" s="95"/>
      <c r="H78" s="96"/>
      <c r="I78" s="96"/>
      <c r="J78" s="93"/>
      <c r="K78" s="97" t="str">
        <f>IF(H78="","",VLOOKUP(H78,'Risk Assessment Criteria'!$H$13:$M$18,MATCH('3. SiD RISK REGISTER'!I78,'Risk Assessment Criteria'!$H$13:$M$13,0),0))</f>
        <v/>
      </c>
      <c r="L78" s="171"/>
      <c r="M78" s="95"/>
      <c r="N78" s="95"/>
      <c r="O78" s="95"/>
      <c r="P78" s="96"/>
      <c r="Q78" s="96"/>
      <c r="R78" s="97" t="str">
        <f>IF(P78="","",VLOOKUP(P78,'Risk Assessment Criteria'!$H$13:$M$18,MATCH('3. SiD RISK REGISTER'!Q78,'Risk Assessment Criteria'!$H$13:$M$13,0),0))</f>
        <v/>
      </c>
      <c r="U78" s="137" t="str">
        <f t="shared" si="2"/>
        <v/>
      </c>
      <c r="V78" s="137" t="str">
        <f t="shared" si="4"/>
        <v/>
      </c>
    </row>
    <row r="79" spans="1:22" x14ac:dyDescent="0.25">
      <c r="A79" s="92"/>
      <c r="B79" s="96"/>
      <c r="C79" s="94">
        <v>65</v>
      </c>
      <c r="D79" s="189"/>
      <c r="E79" s="158" t="s">
        <v>207</v>
      </c>
      <c r="F79" s="95"/>
      <c r="G79" s="95"/>
      <c r="H79" s="96"/>
      <c r="I79" s="96"/>
      <c r="J79" s="93"/>
      <c r="K79" s="97" t="str">
        <f>IF(H79="","",VLOOKUP(H79,'Risk Assessment Criteria'!$H$13:$M$18,MATCH('3. SiD RISK REGISTER'!I79,'Risk Assessment Criteria'!$H$13:$M$13,0),0))</f>
        <v/>
      </c>
      <c r="L79" s="171"/>
      <c r="M79" s="95"/>
      <c r="N79" s="95"/>
      <c r="O79" s="95"/>
      <c r="P79" s="96"/>
      <c r="Q79" s="96"/>
      <c r="R79" s="97" t="str">
        <f>IF(P79="","",VLOOKUP(P79,'Risk Assessment Criteria'!$H$13:$M$18,MATCH('3. SiD RISK REGISTER'!Q79,'Risk Assessment Criteria'!$H$13:$M$13,0),0))</f>
        <v/>
      </c>
      <c r="U79" s="137" t="str">
        <f t="shared" si="2"/>
        <v/>
      </c>
      <c r="V79" s="137" t="str">
        <f t="shared" si="4"/>
        <v/>
      </c>
    </row>
    <row r="80" spans="1:22" x14ac:dyDescent="0.25">
      <c r="A80" s="92"/>
      <c r="B80" s="96"/>
      <c r="C80" s="94">
        <v>66</v>
      </c>
      <c r="D80" s="189"/>
      <c r="E80" s="158" t="s">
        <v>208</v>
      </c>
      <c r="F80" s="95"/>
      <c r="G80" s="95"/>
      <c r="H80" s="96"/>
      <c r="I80" s="96"/>
      <c r="J80" s="93"/>
      <c r="K80" s="97" t="str">
        <f>IF(H80="","",VLOOKUP(H80,'Risk Assessment Criteria'!$H$13:$M$18,MATCH('3. SiD RISK REGISTER'!I80,'Risk Assessment Criteria'!$H$13:$M$13,0),0))</f>
        <v/>
      </c>
      <c r="L80" s="171"/>
      <c r="M80" s="95"/>
      <c r="N80" s="95"/>
      <c r="O80" s="95"/>
      <c r="P80" s="96"/>
      <c r="Q80" s="96"/>
      <c r="R80" s="97" t="str">
        <f>IF(P80="","",VLOOKUP(P80,'Risk Assessment Criteria'!$H$13:$M$18,MATCH('3. SiD RISK REGISTER'!Q80,'Risk Assessment Criteria'!$H$13:$M$13,0),0))</f>
        <v/>
      </c>
      <c r="U80" s="137" t="str">
        <f t="shared" si="2"/>
        <v/>
      </c>
      <c r="V80" s="137" t="str">
        <f t="shared" si="4"/>
        <v/>
      </c>
    </row>
    <row r="81" spans="1:22" x14ac:dyDescent="0.25">
      <c r="A81" s="92"/>
      <c r="B81" s="96"/>
      <c r="C81" s="94">
        <v>67</v>
      </c>
      <c r="D81" s="189"/>
      <c r="E81" s="158" t="s">
        <v>209</v>
      </c>
      <c r="F81" s="95"/>
      <c r="G81" s="95"/>
      <c r="H81" s="96"/>
      <c r="I81" s="96"/>
      <c r="J81" s="93"/>
      <c r="K81" s="97" t="str">
        <f>IF(H81="","",VLOOKUP(H81,'Risk Assessment Criteria'!$H$13:$M$18,MATCH('3. SiD RISK REGISTER'!I81,'Risk Assessment Criteria'!$H$13:$M$13,0),0))</f>
        <v/>
      </c>
      <c r="L81" s="171"/>
      <c r="M81" s="95"/>
      <c r="N81" s="95"/>
      <c r="O81" s="95"/>
      <c r="P81" s="96"/>
      <c r="Q81" s="96"/>
      <c r="R81" s="97" t="str">
        <f>IF(P81="","",VLOOKUP(P81,'Risk Assessment Criteria'!$H$13:$M$18,MATCH('3. SiD RISK REGISTER'!Q81,'Risk Assessment Criteria'!$H$13:$M$13,0),0))</f>
        <v/>
      </c>
      <c r="U81" s="137" t="str">
        <f t="shared" si="2"/>
        <v/>
      </c>
      <c r="V81" s="137" t="str">
        <f t="shared" si="4"/>
        <v/>
      </c>
    </row>
    <row r="82" spans="1:22" ht="24" x14ac:dyDescent="0.25">
      <c r="A82" s="92"/>
      <c r="B82" s="96"/>
      <c r="C82" s="94">
        <v>68</v>
      </c>
      <c r="D82" s="189"/>
      <c r="E82" s="158" t="s">
        <v>210</v>
      </c>
      <c r="F82" s="95"/>
      <c r="G82" s="95"/>
      <c r="H82" s="96"/>
      <c r="I82" s="96"/>
      <c r="J82" s="93"/>
      <c r="K82" s="97" t="str">
        <f>IF(H82="","",VLOOKUP(H82,'Risk Assessment Criteria'!$H$13:$M$18,MATCH('3. SiD RISK REGISTER'!I82,'Risk Assessment Criteria'!$H$13:$M$13,0),0))</f>
        <v/>
      </c>
      <c r="L82" s="171"/>
      <c r="M82" s="95"/>
      <c r="N82" s="95"/>
      <c r="O82" s="95"/>
      <c r="P82" s="96"/>
      <c r="Q82" s="96"/>
      <c r="R82" s="97" t="str">
        <f>IF(P82="","",VLOOKUP(P82,'Risk Assessment Criteria'!$H$13:$M$18,MATCH('3. SiD RISK REGISTER'!Q82,'Risk Assessment Criteria'!$H$13:$M$13,0),0))</f>
        <v/>
      </c>
      <c r="U82" s="137" t="str">
        <f t="shared" si="2"/>
        <v/>
      </c>
      <c r="V82" s="137" t="str">
        <f t="shared" si="4"/>
        <v/>
      </c>
    </row>
    <row r="83" spans="1:22" x14ac:dyDescent="0.25">
      <c r="A83" s="92"/>
      <c r="B83" s="96"/>
      <c r="C83" s="94">
        <v>69</v>
      </c>
      <c r="D83" s="189"/>
      <c r="E83" s="158" t="s">
        <v>211</v>
      </c>
      <c r="F83" s="95"/>
      <c r="G83" s="95"/>
      <c r="H83" s="96"/>
      <c r="I83" s="96"/>
      <c r="J83" s="93"/>
      <c r="K83" s="97" t="str">
        <f>IF(H83="","",VLOOKUP(H83,'Risk Assessment Criteria'!$H$13:$M$18,MATCH('3. SiD RISK REGISTER'!I83,'Risk Assessment Criteria'!$H$13:$M$13,0),0))</f>
        <v/>
      </c>
      <c r="L83" s="171"/>
      <c r="M83" s="95"/>
      <c r="N83" s="95"/>
      <c r="O83" s="95"/>
      <c r="P83" s="96"/>
      <c r="Q83" s="96"/>
      <c r="R83" s="97" t="str">
        <f>IF(P83="","",VLOOKUP(P83,'Risk Assessment Criteria'!$H$13:$M$18,MATCH('3. SiD RISK REGISTER'!Q83,'Risk Assessment Criteria'!$H$13:$M$13,0),0))</f>
        <v/>
      </c>
      <c r="U83" s="137" t="str">
        <f t="shared" si="2"/>
        <v/>
      </c>
      <c r="V83" s="137" t="str">
        <f t="shared" si="4"/>
        <v/>
      </c>
    </row>
    <row r="84" spans="1:22" ht="24" x14ac:dyDescent="0.25">
      <c r="A84" s="92"/>
      <c r="B84" s="96"/>
      <c r="C84" s="94">
        <v>70</v>
      </c>
      <c r="D84" s="189"/>
      <c r="E84" s="158" t="s">
        <v>212</v>
      </c>
      <c r="F84" s="95"/>
      <c r="G84" s="95"/>
      <c r="H84" s="96"/>
      <c r="I84" s="96"/>
      <c r="J84" s="93"/>
      <c r="K84" s="97" t="str">
        <f>IF(H84="","",VLOOKUP(H84,'Risk Assessment Criteria'!$H$13:$M$18,MATCH('3. SiD RISK REGISTER'!I84,'Risk Assessment Criteria'!$H$13:$M$13,0),0))</f>
        <v/>
      </c>
      <c r="L84" s="171"/>
      <c r="M84" s="95"/>
      <c r="N84" s="95"/>
      <c r="O84" s="95"/>
      <c r="P84" s="96"/>
      <c r="Q84" s="96"/>
      <c r="R84" s="97" t="str">
        <f>IF(P84="","",VLOOKUP(P84,'Risk Assessment Criteria'!$H$13:$M$18,MATCH('3. SiD RISK REGISTER'!Q84,'Risk Assessment Criteria'!$H$13:$M$13,0),0))</f>
        <v/>
      </c>
      <c r="U84" s="137" t="str">
        <f t="shared" si="2"/>
        <v/>
      </c>
      <c r="V84" s="137" t="str">
        <f t="shared" si="4"/>
        <v/>
      </c>
    </row>
    <row r="85" spans="1:22" x14ac:dyDescent="0.25">
      <c r="A85" s="92"/>
      <c r="B85" s="96"/>
      <c r="C85" s="94">
        <v>71</v>
      </c>
      <c r="D85" s="189"/>
      <c r="E85" s="158" t="s">
        <v>213</v>
      </c>
      <c r="F85" s="95"/>
      <c r="G85" s="95"/>
      <c r="H85" s="96"/>
      <c r="I85" s="96"/>
      <c r="J85" s="93"/>
      <c r="K85" s="97" t="str">
        <f>IF(H85="","",VLOOKUP(H85,'Risk Assessment Criteria'!$H$13:$M$18,MATCH('3. SiD RISK REGISTER'!I85,'Risk Assessment Criteria'!$H$13:$M$13,0),0))</f>
        <v/>
      </c>
      <c r="L85" s="171"/>
      <c r="M85" s="95"/>
      <c r="N85" s="95"/>
      <c r="O85" s="95"/>
      <c r="P85" s="96"/>
      <c r="Q85" s="96"/>
      <c r="R85" s="97" t="str">
        <f>IF(P85="","",VLOOKUP(P85,'Risk Assessment Criteria'!$H$13:$M$18,MATCH('3. SiD RISK REGISTER'!Q85,'Risk Assessment Criteria'!$H$13:$M$13,0),0))</f>
        <v/>
      </c>
      <c r="U85" s="137" t="str">
        <f t="shared" si="2"/>
        <v/>
      </c>
      <c r="V85" s="137" t="str">
        <f t="shared" si="4"/>
        <v/>
      </c>
    </row>
    <row r="86" spans="1:22" x14ac:dyDescent="0.25">
      <c r="A86" s="92"/>
      <c r="B86" s="96"/>
      <c r="C86" s="94">
        <v>72</v>
      </c>
      <c r="D86" s="189"/>
      <c r="E86" s="158" t="s">
        <v>214</v>
      </c>
      <c r="F86" s="95"/>
      <c r="G86" s="95"/>
      <c r="H86" s="96"/>
      <c r="I86" s="96"/>
      <c r="J86" s="93"/>
      <c r="K86" s="97" t="str">
        <f>IF(H86="","",VLOOKUP(H86,'Risk Assessment Criteria'!$H$13:$M$18,MATCH('3. SiD RISK REGISTER'!I86,'Risk Assessment Criteria'!$H$13:$M$13,0),0))</f>
        <v/>
      </c>
      <c r="L86" s="171"/>
      <c r="M86" s="95"/>
      <c r="N86" s="95"/>
      <c r="O86" s="95"/>
      <c r="P86" s="96"/>
      <c r="Q86" s="96"/>
      <c r="R86" s="97" t="str">
        <f>IF(P86="","",VLOOKUP(P86,'Risk Assessment Criteria'!$H$13:$M$18,MATCH('3. SiD RISK REGISTER'!Q86,'Risk Assessment Criteria'!$H$13:$M$13,0),0))</f>
        <v/>
      </c>
      <c r="U86" s="137" t="str">
        <f t="shared" si="2"/>
        <v/>
      </c>
      <c r="V86" s="137" t="str">
        <f t="shared" si="4"/>
        <v/>
      </c>
    </row>
    <row r="87" spans="1:22" ht="24" x14ac:dyDescent="0.25">
      <c r="A87" s="92"/>
      <c r="B87" s="96"/>
      <c r="C87" s="94">
        <v>73</v>
      </c>
      <c r="D87" s="189"/>
      <c r="E87" s="158" t="s">
        <v>215</v>
      </c>
      <c r="F87" s="95"/>
      <c r="G87" s="95"/>
      <c r="H87" s="96"/>
      <c r="I87" s="96"/>
      <c r="J87" s="93"/>
      <c r="K87" s="97" t="str">
        <f>IF(H87="","",VLOOKUP(H87,'Risk Assessment Criteria'!$H$13:$M$18,MATCH('3. SiD RISK REGISTER'!I87,'Risk Assessment Criteria'!$H$13:$M$13,0),0))</f>
        <v/>
      </c>
      <c r="L87" s="171"/>
      <c r="M87" s="95"/>
      <c r="N87" s="95"/>
      <c r="O87" s="95"/>
      <c r="P87" s="96"/>
      <c r="Q87" s="96"/>
      <c r="R87" s="97" t="str">
        <f>IF(P87="","",VLOOKUP(P87,'Risk Assessment Criteria'!$H$13:$M$18,MATCH('3. SiD RISK REGISTER'!Q87,'Risk Assessment Criteria'!$H$13:$M$13,0),0))</f>
        <v/>
      </c>
      <c r="U87" s="137" t="str">
        <f t="shared" si="2"/>
        <v/>
      </c>
      <c r="V87" s="137" t="str">
        <f t="shared" si="4"/>
        <v/>
      </c>
    </row>
    <row r="88" spans="1:22" x14ac:dyDescent="0.25">
      <c r="A88" s="92"/>
      <c r="B88" s="96"/>
      <c r="C88" s="94">
        <v>74</v>
      </c>
      <c r="D88" s="189"/>
      <c r="E88" s="158" t="s">
        <v>216</v>
      </c>
      <c r="F88" s="95"/>
      <c r="G88" s="95"/>
      <c r="H88" s="96"/>
      <c r="I88" s="96"/>
      <c r="J88" s="93"/>
      <c r="K88" s="97" t="str">
        <f>IF(H88="","",VLOOKUP(H88,'Risk Assessment Criteria'!$H$13:$M$18,MATCH('3. SiD RISK REGISTER'!I88,'Risk Assessment Criteria'!$H$13:$M$13,0),0))</f>
        <v/>
      </c>
      <c r="L88" s="171"/>
      <c r="M88" s="95"/>
      <c r="N88" s="95"/>
      <c r="O88" s="95"/>
      <c r="P88" s="96"/>
      <c r="Q88" s="96"/>
      <c r="R88" s="97" t="str">
        <f>IF(P88="","",VLOOKUP(P88,'Risk Assessment Criteria'!$H$13:$M$18,MATCH('3. SiD RISK REGISTER'!Q88,'Risk Assessment Criteria'!$H$13:$M$13,0),0))</f>
        <v/>
      </c>
      <c r="U88" s="137" t="str">
        <f t="shared" si="2"/>
        <v/>
      </c>
      <c r="V88" s="137" t="str">
        <f t="shared" si="4"/>
        <v/>
      </c>
    </row>
    <row r="89" spans="1:22" x14ac:dyDescent="0.25">
      <c r="A89" s="92"/>
      <c r="B89" s="96"/>
      <c r="C89" s="94">
        <v>75</v>
      </c>
      <c r="D89" s="189"/>
      <c r="E89" s="158" t="s">
        <v>217</v>
      </c>
      <c r="F89" s="95"/>
      <c r="G89" s="95"/>
      <c r="H89" s="96"/>
      <c r="I89" s="96"/>
      <c r="J89" s="93"/>
      <c r="K89" s="97" t="str">
        <f>IF(H89="","",VLOOKUP(H89,'Risk Assessment Criteria'!$H$13:$M$18,MATCH('3. SiD RISK REGISTER'!I89,'Risk Assessment Criteria'!$H$13:$M$13,0),0))</f>
        <v/>
      </c>
      <c r="L89" s="171"/>
      <c r="M89" s="95"/>
      <c r="N89" s="95"/>
      <c r="O89" s="95"/>
      <c r="P89" s="96"/>
      <c r="Q89" s="96"/>
      <c r="R89" s="97" t="str">
        <f>IF(P89="","",VLOOKUP(P89,'Risk Assessment Criteria'!$H$13:$M$18,MATCH('3. SiD RISK REGISTER'!Q89,'Risk Assessment Criteria'!$H$13:$M$13,0),0))</f>
        <v/>
      </c>
      <c r="U89" s="137" t="str">
        <f t="shared" si="2"/>
        <v/>
      </c>
      <c r="V89" s="137" t="str">
        <f t="shared" si="4"/>
        <v/>
      </c>
    </row>
    <row r="90" spans="1:22" x14ac:dyDescent="0.25">
      <c r="A90" s="92"/>
      <c r="B90" s="96"/>
      <c r="C90" s="94">
        <v>76</v>
      </c>
      <c r="D90" s="189"/>
      <c r="E90" s="158" t="s">
        <v>218</v>
      </c>
      <c r="F90" s="95"/>
      <c r="G90" s="95"/>
      <c r="H90" s="96"/>
      <c r="I90" s="96"/>
      <c r="J90" s="93"/>
      <c r="K90" s="97" t="str">
        <f>IF(H90="","",VLOOKUP(H90,'Risk Assessment Criteria'!$H$13:$M$18,MATCH('3. SiD RISK REGISTER'!I90,'Risk Assessment Criteria'!$H$13:$M$13,0),0))</f>
        <v/>
      </c>
      <c r="L90" s="171"/>
      <c r="M90" s="95"/>
      <c r="N90" s="95"/>
      <c r="O90" s="95"/>
      <c r="P90" s="96"/>
      <c r="Q90" s="96"/>
      <c r="R90" s="97" t="str">
        <f>IF(P90="","",VLOOKUP(P90,'Risk Assessment Criteria'!$H$13:$M$18,MATCH('3. SiD RISK REGISTER'!Q90,'Risk Assessment Criteria'!$H$13:$M$13,0),0))</f>
        <v/>
      </c>
      <c r="U90" s="137" t="str">
        <f t="shared" ref="U90:U153" si="5">CONCATENATE(B75:B90,K90)</f>
        <v/>
      </c>
      <c r="V90" s="137" t="str">
        <f t="shared" si="4"/>
        <v/>
      </c>
    </row>
    <row r="91" spans="1:22" ht="24" x14ac:dyDescent="0.25">
      <c r="A91" s="92"/>
      <c r="B91" s="96"/>
      <c r="C91" s="94">
        <v>77</v>
      </c>
      <c r="D91" s="189"/>
      <c r="E91" s="158" t="s">
        <v>219</v>
      </c>
      <c r="F91" s="95"/>
      <c r="G91" s="95"/>
      <c r="H91" s="96"/>
      <c r="I91" s="96"/>
      <c r="J91" s="93"/>
      <c r="K91" s="97" t="str">
        <f>IF(H91="","",VLOOKUP(H91,'Risk Assessment Criteria'!$H$13:$M$18,MATCH('3. SiD RISK REGISTER'!I91,'Risk Assessment Criteria'!$H$13:$M$13,0),0))</f>
        <v/>
      </c>
      <c r="L91" s="171"/>
      <c r="M91" s="95"/>
      <c r="N91" s="95"/>
      <c r="O91" s="95"/>
      <c r="P91" s="96"/>
      <c r="Q91" s="96"/>
      <c r="R91" s="97" t="str">
        <f>IF(P91="","",VLOOKUP(P91,'Risk Assessment Criteria'!$H$13:$M$18,MATCH('3. SiD RISK REGISTER'!Q91,'Risk Assessment Criteria'!$H$13:$M$13,0),0))</f>
        <v/>
      </c>
      <c r="U91" s="137" t="str">
        <f t="shared" si="5"/>
        <v/>
      </c>
      <c r="V91" s="137" t="str">
        <f t="shared" si="4"/>
        <v/>
      </c>
    </row>
    <row r="92" spans="1:22" ht="24" x14ac:dyDescent="0.25">
      <c r="A92" s="92"/>
      <c r="B92" s="96"/>
      <c r="C92" s="94">
        <v>78</v>
      </c>
      <c r="D92" s="189"/>
      <c r="E92" s="158" t="s">
        <v>220</v>
      </c>
      <c r="F92" s="95"/>
      <c r="G92" s="95"/>
      <c r="H92" s="96"/>
      <c r="I92" s="96"/>
      <c r="J92" s="93"/>
      <c r="K92" s="97" t="str">
        <f>IF(H92="","",VLOOKUP(H92,'Risk Assessment Criteria'!$H$13:$M$18,MATCH('3. SiD RISK REGISTER'!I92,'Risk Assessment Criteria'!$H$13:$M$13,0),0))</f>
        <v/>
      </c>
      <c r="L92" s="171"/>
      <c r="M92" s="95"/>
      <c r="N92" s="95"/>
      <c r="O92" s="95"/>
      <c r="P92" s="96"/>
      <c r="Q92" s="96"/>
      <c r="R92" s="97" t="str">
        <f>IF(P92="","",VLOOKUP(P92,'Risk Assessment Criteria'!$H$13:$M$18,MATCH('3. SiD RISK REGISTER'!Q92,'Risk Assessment Criteria'!$H$13:$M$13,0),0))</f>
        <v/>
      </c>
      <c r="U92" s="137" t="str">
        <f t="shared" si="5"/>
        <v/>
      </c>
      <c r="V92" s="137" t="str">
        <f t="shared" si="4"/>
        <v/>
      </c>
    </row>
    <row r="93" spans="1:22" ht="60" x14ac:dyDescent="0.25">
      <c r="A93" s="92"/>
      <c r="B93" s="96"/>
      <c r="C93" s="94">
        <v>79</v>
      </c>
      <c r="D93" s="189"/>
      <c r="E93" s="158" t="s">
        <v>221</v>
      </c>
      <c r="F93" s="95"/>
      <c r="G93" s="95"/>
      <c r="H93" s="96"/>
      <c r="I93" s="96"/>
      <c r="J93" s="93"/>
      <c r="K93" s="97" t="str">
        <f>IF(H93="","",VLOOKUP(H93,'Risk Assessment Criteria'!$H$13:$M$18,MATCH('3. SiD RISK REGISTER'!I93,'Risk Assessment Criteria'!$H$13:$M$13,0),0))</f>
        <v/>
      </c>
      <c r="L93" s="171"/>
      <c r="M93" s="95"/>
      <c r="N93" s="95"/>
      <c r="O93" s="95"/>
      <c r="P93" s="96"/>
      <c r="Q93" s="96"/>
      <c r="R93" s="97" t="str">
        <f>IF(P93="","",VLOOKUP(P93,'Risk Assessment Criteria'!$H$13:$M$18,MATCH('3. SiD RISK REGISTER'!Q93,'Risk Assessment Criteria'!$H$13:$M$13,0),0))</f>
        <v/>
      </c>
      <c r="U93" s="137" t="str">
        <f t="shared" si="5"/>
        <v/>
      </c>
      <c r="V93" s="137" t="str">
        <f t="shared" si="4"/>
        <v/>
      </c>
    </row>
    <row r="94" spans="1:22" x14ac:dyDescent="0.25">
      <c r="A94" s="92"/>
      <c r="B94" s="96"/>
      <c r="C94" s="94">
        <v>80</v>
      </c>
      <c r="D94" s="189"/>
      <c r="E94" s="158" t="s">
        <v>222</v>
      </c>
      <c r="F94" s="95"/>
      <c r="G94" s="95"/>
      <c r="H94" s="96"/>
      <c r="I94" s="96"/>
      <c r="J94" s="93"/>
      <c r="K94" s="97" t="str">
        <f>IF(H94="","",VLOOKUP(H94,'Risk Assessment Criteria'!$H$13:$M$18,MATCH('3. SiD RISK REGISTER'!I94,'Risk Assessment Criteria'!$H$13:$M$13,0),0))</f>
        <v/>
      </c>
      <c r="L94" s="171"/>
      <c r="M94" s="95"/>
      <c r="N94" s="95"/>
      <c r="O94" s="95"/>
      <c r="P94" s="96"/>
      <c r="Q94" s="96"/>
      <c r="R94" s="97" t="str">
        <f>IF(P94="","",VLOOKUP(P94,'Risk Assessment Criteria'!$H$13:$M$18,MATCH('3. SiD RISK REGISTER'!Q94,'Risk Assessment Criteria'!$H$13:$M$13,0),0))</f>
        <v/>
      </c>
      <c r="U94" s="137" t="str">
        <f t="shared" si="5"/>
        <v/>
      </c>
      <c r="V94" s="137" t="str">
        <f t="shared" si="4"/>
        <v/>
      </c>
    </row>
    <row r="95" spans="1:22" x14ac:dyDescent="0.25">
      <c r="A95" s="92"/>
      <c r="B95" s="96"/>
      <c r="C95" s="94">
        <v>81</v>
      </c>
      <c r="D95" s="189"/>
      <c r="E95" s="158" t="s">
        <v>223</v>
      </c>
      <c r="F95" s="95"/>
      <c r="G95" s="95"/>
      <c r="H95" s="96"/>
      <c r="I95" s="96"/>
      <c r="J95" s="93"/>
      <c r="K95" s="97" t="str">
        <f>IF(H95="","",VLOOKUP(H95,'Risk Assessment Criteria'!$H$13:$M$18,MATCH('3. SiD RISK REGISTER'!I95,'Risk Assessment Criteria'!$H$13:$M$13,0),0))</f>
        <v/>
      </c>
      <c r="L95" s="171"/>
      <c r="M95" s="95"/>
      <c r="N95" s="95"/>
      <c r="O95" s="95"/>
      <c r="P95" s="96"/>
      <c r="Q95" s="96"/>
      <c r="R95" s="97" t="str">
        <f>IF(P95="","",VLOOKUP(P95,'Risk Assessment Criteria'!$H$13:$M$18,MATCH('3. SiD RISK REGISTER'!Q95,'Risk Assessment Criteria'!$H$13:$M$13,0),0))</f>
        <v/>
      </c>
      <c r="U95" s="137" t="str">
        <f t="shared" si="5"/>
        <v/>
      </c>
      <c r="V95" s="137" t="str">
        <f t="shared" si="4"/>
        <v/>
      </c>
    </row>
    <row r="96" spans="1:22" x14ac:dyDescent="0.25">
      <c r="A96" s="92"/>
      <c r="B96" s="96"/>
      <c r="C96" s="94">
        <v>82</v>
      </c>
      <c r="D96" s="189"/>
      <c r="E96" s="158" t="s">
        <v>224</v>
      </c>
      <c r="F96" s="95"/>
      <c r="G96" s="95"/>
      <c r="H96" s="96"/>
      <c r="I96" s="96"/>
      <c r="J96" s="93"/>
      <c r="K96" s="97" t="str">
        <f>IF(H96="","",VLOOKUP(H96,'Risk Assessment Criteria'!$H$13:$M$18,MATCH('3. SiD RISK REGISTER'!I96,'Risk Assessment Criteria'!$H$13:$M$13,0),0))</f>
        <v/>
      </c>
      <c r="L96" s="171"/>
      <c r="M96" s="95"/>
      <c r="N96" s="95"/>
      <c r="O96" s="95"/>
      <c r="P96" s="96"/>
      <c r="Q96" s="96"/>
      <c r="R96" s="97" t="str">
        <f>IF(P96="","",VLOOKUP(P96,'Risk Assessment Criteria'!$H$13:$M$18,MATCH('3. SiD RISK REGISTER'!Q96,'Risk Assessment Criteria'!$H$13:$M$13,0),0))</f>
        <v/>
      </c>
      <c r="U96" s="137" t="str">
        <f t="shared" si="5"/>
        <v/>
      </c>
      <c r="V96" s="137" t="str">
        <f t="shared" si="4"/>
        <v/>
      </c>
    </row>
    <row r="97" spans="1:22" s="104" customFormat="1" x14ac:dyDescent="0.25">
      <c r="A97" s="92"/>
      <c r="B97" s="96"/>
      <c r="C97" s="94">
        <v>83</v>
      </c>
      <c r="D97" s="189"/>
      <c r="E97" s="158" t="s">
        <v>225</v>
      </c>
      <c r="F97" s="95"/>
      <c r="G97" s="95"/>
      <c r="H97" s="96"/>
      <c r="I97" s="96"/>
      <c r="J97" s="93"/>
      <c r="K97" s="134" t="str">
        <f>IF(H97="","",VLOOKUP(H97,'Risk Assessment Criteria'!$H$13:$M$18,MATCH('3. SiD RISK REGISTER'!I97,'Risk Assessment Criteria'!$H$13:$M$13,0),0))</f>
        <v/>
      </c>
      <c r="L97" s="171"/>
      <c r="M97" s="95"/>
      <c r="N97" s="95"/>
      <c r="O97" s="95"/>
      <c r="P97" s="96"/>
      <c r="Q97" s="96"/>
      <c r="R97" s="97" t="str">
        <f>IF(P97="","",VLOOKUP(P97,'Risk Assessment Criteria'!$H$13:$M$18,MATCH('3. SiD RISK REGISTER'!Q97,'Risk Assessment Criteria'!$H$13:$M$13,0),0))</f>
        <v/>
      </c>
      <c r="U97" s="137" t="str">
        <f t="shared" si="5"/>
        <v/>
      </c>
      <c r="V97" s="137" t="str">
        <f t="shared" si="4"/>
        <v/>
      </c>
    </row>
    <row r="98" spans="1:22" s="104" customFormat="1" ht="48" x14ac:dyDescent="0.25">
      <c r="A98" s="92"/>
      <c r="B98" s="96"/>
      <c r="C98" s="94">
        <v>84</v>
      </c>
      <c r="D98" s="189"/>
      <c r="E98" s="158" t="s">
        <v>226</v>
      </c>
      <c r="F98" s="95"/>
      <c r="G98" s="95"/>
      <c r="H98" s="96"/>
      <c r="I98" s="96"/>
      <c r="J98" s="93"/>
      <c r="K98" s="134" t="str">
        <f>IF(H98="","",VLOOKUP(H98,'Risk Assessment Criteria'!$H$13:$M$18,MATCH('3. SiD RISK REGISTER'!I98,'Risk Assessment Criteria'!$H$13:$M$13,0),0))</f>
        <v/>
      </c>
      <c r="L98" s="171"/>
      <c r="M98" s="95"/>
      <c r="N98" s="95"/>
      <c r="O98" s="95"/>
      <c r="P98" s="96"/>
      <c r="Q98" s="96"/>
      <c r="R98" s="97" t="str">
        <f>IF(P98="","",VLOOKUP(P98,'Risk Assessment Criteria'!$H$13:$M$18,MATCH('3. SiD RISK REGISTER'!Q98,'Risk Assessment Criteria'!$H$13:$M$13,0),0))</f>
        <v/>
      </c>
      <c r="U98" s="137" t="str">
        <f t="shared" si="5"/>
        <v/>
      </c>
      <c r="V98" s="137" t="str">
        <f t="shared" si="4"/>
        <v/>
      </c>
    </row>
    <row r="99" spans="1:22" s="104" customFormat="1" ht="21" x14ac:dyDescent="0.35">
      <c r="B99" s="136" t="s">
        <v>227</v>
      </c>
      <c r="C99" s="135"/>
      <c r="U99" s="137" t="str">
        <f t="shared" si="5"/>
        <v xml:space="preserve">Rows can be added by dragging down from row97. </v>
      </c>
      <c r="V99" s="137" t="str">
        <f t="shared" si="4"/>
        <v xml:space="preserve">Rows can be added by dragging down from row97. </v>
      </c>
    </row>
    <row r="100" spans="1:22" s="104" customFormat="1" ht="21" x14ac:dyDescent="0.35">
      <c r="B100" s="136" t="s">
        <v>228</v>
      </c>
      <c r="C100" s="135"/>
      <c r="U100" s="137" t="str">
        <f t="shared" si="5"/>
        <v>Rows and content can be deleted when not applicable to the Design</v>
      </c>
      <c r="V100" s="137" t="str">
        <f t="shared" si="4"/>
        <v>Rows and content can be deleted when not applicable to the Design</v>
      </c>
    </row>
    <row r="101" spans="1:22" s="104" customFormat="1" x14ac:dyDescent="0.25">
      <c r="C101" s="135"/>
      <c r="U101" s="137" t="str">
        <f t="shared" si="5"/>
        <v/>
      </c>
      <c r="V101" s="137" t="str">
        <f t="shared" si="4"/>
        <v/>
      </c>
    </row>
    <row r="102" spans="1:22" s="104" customFormat="1" x14ac:dyDescent="0.25">
      <c r="C102" s="135"/>
      <c r="U102" s="137" t="str">
        <f t="shared" si="5"/>
        <v/>
      </c>
      <c r="V102" s="137" t="str">
        <f t="shared" si="4"/>
        <v/>
      </c>
    </row>
    <row r="103" spans="1:22" s="104" customFormat="1" x14ac:dyDescent="0.25">
      <c r="C103" s="135"/>
      <c r="U103" s="137" t="str">
        <f t="shared" si="5"/>
        <v/>
      </c>
      <c r="V103" s="137" t="str">
        <f t="shared" si="4"/>
        <v/>
      </c>
    </row>
    <row r="104" spans="1:22" s="104" customFormat="1" x14ac:dyDescent="0.25">
      <c r="C104" s="135"/>
      <c r="U104" s="137" t="str">
        <f t="shared" si="5"/>
        <v/>
      </c>
      <c r="V104" s="137" t="str">
        <f t="shared" si="4"/>
        <v/>
      </c>
    </row>
    <row r="105" spans="1:22" s="104" customFormat="1" x14ac:dyDescent="0.25">
      <c r="C105" s="135"/>
      <c r="U105" s="137" t="str">
        <f t="shared" si="5"/>
        <v/>
      </c>
      <c r="V105" s="137" t="str">
        <f t="shared" si="4"/>
        <v/>
      </c>
    </row>
    <row r="106" spans="1:22" s="104" customFormat="1" x14ac:dyDescent="0.25">
      <c r="C106" s="135"/>
      <c r="U106" s="137" t="str">
        <f t="shared" si="5"/>
        <v/>
      </c>
      <c r="V106" s="137" t="str">
        <f t="shared" si="4"/>
        <v/>
      </c>
    </row>
    <row r="107" spans="1:22" s="104" customFormat="1" x14ac:dyDescent="0.25">
      <c r="C107" s="135"/>
      <c r="U107" s="137" t="str">
        <f t="shared" si="5"/>
        <v/>
      </c>
      <c r="V107" s="137" t="str">
        <f t="shared" si="4"/>
        <v/>
      </c>
    </row>
    <row r="108" spans="1:22" s="104" customFormat="1" x14ac:dyDescent="0.25">
      <c r="C108" s="135"/>
      <c r="U108" s="137" t="str">
        <f t="shared" si="5"/>
        <v/>
      </c>
      <c r="V108" s="137" t="str">
        <f t="shared" si="4"/>
        <v/>
      </c>
    </row>
    <row r="109" spans="1:22" s="104" customFormat="1" x14ac:dyDescent="0.25">
      <c r="C109" s="135"/>
      <c r="U109" s="137" t="str">
        <f t="shared" si="5"/>
        <v/>
      </c>
      <c r="V109" s="137" t="str">
        <f t="shared" si="4"/>
        <v/>
      </c>
    </row>
    <row r="110" spans="1:22" s="104" customFormat="1" x14ac:dyDescent="0.25">
      <c r="C110" s="135"/>
      <c r="U110" s="137" t="str">
        <f t="shared" si="5"/>
        <v/>
      </c>
      <c r="V110" s="137" t="str">
        <f t="shared" si="4"/>
        <v/>
      </c>
    </row>
    <row r="111" spans="1:22" s="104" customFormat="1" x14ac:dyDescent="0.25">
      <c r="C111" s="135"/>
      <c r="U111" s="137" t="str">
        <f t="shared" si="5"/>
        <v/>
      </c>
      <c r="V111" s="137" t="str">
        <f t="shared" si="4"/>
        <v/>
      </c>
    </row>
    <row r="112" spans="1:22" s="104" customFormat="1" x14ac:dyDescent="0.25">
      <c r="C112" s="135"/>
      <c r="U112" s="137" t="str">
        <f t="shared" si="5"/>
        <v/>
      </c>
      <c r="V112" s="137" t="str">
        <f t="shared" si="4"/>
        <v/>
      </c>
    </row>
    <row r="113" spans="3:22" s="104" customFormat="1" x14ac:dyDescent="0.25">
      <c r="C113" s="135"/>
      <c r="U113" s="137" t="str">
        <f t="shared" si="5"/>
        <v/>
      </c>
      <c r="V113" s="137" t="str">
        <f t="shared" si="4"/>
        <v/>
      </c>
    </row>
    <row r="114" spans="3:22" s="104" customFormat="1" x14ac:dyDescent="0.25">
      <c r="C114" s="135"/>
      <c r="U114" s="137" t="str">
        <f t="shared" si="5"/>
        <v/>
      </c>
      <c r="V114" s="137" t="str">
        <f t="shared" si="4"/>
        <v/>
      </c>
    </row>
    <row r="115" spans="3:22" s="104" customFormat="1" x14ac:dyDescent="0.25">
      <c r="C115" s="135"/>
      <c r="U115" s="137" t="str">
        <f t="shared" si="5"/>
        <v/>
      </c>
      <c r="V115" s="137" t="str">
        <f t="shared" si="4"/>
        <v/>
      </c>
    </row>
    <row r="116" spans="3:22" s="104" customFormat="1" x14ac:dyDescent="0.25">
      <c r="C116" s="135"/>
      <c r="U116" s="137" t="str">
        <f t="shared" si="5"/>
        <v/>
      </c>
      <c r="V116" s="137" t="str">
        <f t="shared" si="4"/>
        <v/>
      </c>
    </row>
    <row r="117" spans="3:22" s="104" customFormat="1" x14ac:dyDescent="0.25">
      <c r="C117" s="135"/>
      <c r="U117" s="137" t="str">
        <f t="shared" si="5"/>
        <v/>
      </c>
      <c r="V117" s="137" t="str">
        <f t="shared" si="4"/>
        <v/>
      </c>
    </row>
    <row r="118" spans="3:22" s="104" customFormat="1" x14ac:dyDescent="0.25">
      <c r="C118" s="135"/>
      <c r="U118" s="137" t="str">
        <f t="shared" si="5"/>
        <v/>
      </c>
      <c r="V118" s="137" t="str">
        <f t="shared" si="4"/>
        <v/>
      </c>
    </row>
    <row r="119" spans="3:22" s="104" customFormat="1" x14ac:dyDescent="0.25">
      <c r="C119" s="135"/>
      <c r="U119" s="137" t="str">
        <f t="shared" si="5"/>
        <v/>
      </c>
      <c r="V119" s="137" t="str">
        <f t="shared" si="4"/>
        <v/>
      </c>
    </row>
    <row r="120" spans="3:22" s="104" customFormat="1" x14ac:dyDescent="0.25">
      <c r="C120" s="135"/>
      <c r="U120" s="137" t="str">
        <f t="shared" si="5"/>
        <v/>
      </c>
      <c r="V120" s="137" t="str">
        <f t="shared" si="4"/>
        <v/>
      </c>
    </row>
    <row r="121" spans="3:22" s="104" customFormat="1" x14ac:dyDescent="0.25">
      <c r="C121" s="135"/>
      <c r="U121" s="137" t="str">
        <f t="shared" si="5"/>
        <v/>
      </c>
      <c r="V121" s="137" t="str">
        <f t="shared" si="4"/>
        <v/>
      </c>
    </row>
    <row r="122" spans="3:22" s="104" customFormat="1" x14ac:dyDescent="0.25">
      <c r="C122" s="135"/>
      <c r="U122" s="137" t="str">
        <f t="shared" si="5"/>
        <v/>
      </c>
      <c r="V122" s="137" t="str">
        <f t="shared" si="4"/>
        <v/>
      </c>
    </row>
    <row r="123" spans="3:22" s="104" customFormat="1" x14ac:dyDescent="0.25">
      <c r="C123" s="135"/>
      <c r="U123" s="137" t="str">
        <f t="shared" si="5"/>
        <v/>
      </c>
      <c r="V123" s="137" t="str">
        <f t="shared" si="4"/>
        <v/>
      </c>
    </row>
    <row r="124" spans="3:22" s="104" customFormat="1" x14ac:dyDescent="0.25">
      <c r="C124" s="135"/>
      <c r="U124" s="137" t="str">
        <f t="shared" si="5"/>
        <v/>
      </c>
      <c r="V124" s="137" t="str">
        <f t="shared" si="4"/>
        <v/>
      </c>
    </row>
    <row r="125" spans="3:22" s="104" customFormat="1" x14ac:dyDescent="0.25">
      <c r="C125" s="135"/>
      <c r="U125" s="137" t="str">
        <f t="shared" si="5"/>
        <v/>
      </c>
      <c r="V125" s="137" t="str">
        <f t="shared" si="4"/>
        <v/>
      </c>
    </row>
    <row r="126" spans="3:22" s="104" customFormat="1" x14ac:dyDescent="0.25">
      <c r="C126" s="135"/>
      <c r="U126" s="137" t="str">
        <f t="shared" si="5"/>
        <v/>
      </c>
      <c r="V126" s="137" t="str">
        <f t="shared" si="4"/>
        <v/>
      </c>
    </row>
    <row r="127" spans="3:22" s="104" customFormat="1" x14ac:dyDescent="0.25">
      <c r="C127" s="135"/>
      <c r="U127" s="137" t="str">
        <f t="shared" si="5"/>
        <v/>
      </c>
      <c r="V127" s="137" t="str">
        <f t="shared" si="4"/>
        <v/>
      </c>
    </row>
    <row r="128" spans="3:22" s="104" customFormat="1" x14ac:dyDescent="0.25">
      <c r="C128" s="135"/>
      <c r="U128" s="137" t="str">
        <f t="shared" si="5"/>
        <v/>
      </c>
      <c r="V128" s="137" t="str">
        <f t="shared" si="4"/>
        <v/>
      </c>
    </row>
    <row r="129" spans="3:22" s="104" customFormat="1" x14ac:dyDescent="0.25">
      <c r="C129" s="135"/>
      <c r="U129" s="137" t="str">
        <f t="shared" si="5"/>
        <v/>
      </c>
      <c r="V129" s="137" t="str">
        <f t="shared" si="4"/>
        <v/>
      </c>
    </row>
    <row r="130" spans="3:22" s="104" customFormat="1" x14ac:dyDescent="0.25">
      <c r="C130" s="135"/>
      <c r="U130" s="137" t="str">
        <f t="shared" si="5"/>
        <v/>
      </c>
      <c r="V130" s="137" t="str">
        <f t="shared" si="4"/>
        <v/>
      </c>
    </row>
    <row r="131" spans="3:22" s="104" customFormat="1" x14ac:dyDescent="0.25">
      <c r="C131" s="135"/>
      <c r="U131" s="137" t="str">
        <f t="shared" si="5"/>
        <v/>
      </c>
      <c r="V131" s="137" t="str">
        <f t="shared" si="4"/>
        <v/>
      </c>
    </row>
    <row r="132" spans="3:22" s="104" customFormat="1" x14ac:dyDescent="0.25">
      <c r="C132" s="135"/>
      <c r="U132" s="137" t="str">
        <f t="shared" si="5"/>
        <v/>
      </c>
      <c r="V132" s="137" t="str">
        <f t="shared" si="4"/>
        <v/>
      </c>
    </row>
    <row r="133" spans="3:22" s="104" customFormat="1" x14ac:dyDescent="0.25">
      <c r="C133" s="135"/>
      <c r="U133" s="137" t="str">
        <f t="shared" si="5"/>
        <v/>
      </c>
      <c r="V133" s="137" t="str">
        <f t="shared" si="4"/>
        <v/>
      </c>
    </row>
    <row r="134" spans="3:22" s="104" customFormat="1" x14ac:dyDescent="0.25">
      <c r="C134" s="135"/>
      <c r="U134" s="137" t="str">
        <f t="shared" si="5"/>
        <v/>
      </c>
      <c r="V134" s="137" t="str">
        <f t="shared" si="4"/>
        <v/>
      </c>
    </row>
    <row r="135" spans="3:22" s="104" customFormat="1" x14ac:dyDescent="0.25">
      <c r="C135" s="135"/>
      <c r="U135" s="137" t="str">
        <f t="shared" si="5"/>
        <v/>
      </c>
      <c r="V135" s="137" t="str">
        <f t="shared" si="4"/>
        <v/>
      </c>
    </row>
    <row r="136" spans="3:22" s="104" customFormat="1" x14ac:dyDescent="0.25">
      <c r="C136" s="135"/>
      <c r="U136" s="137" t="str">
        <f t="shared" si="5"/>
        <v/>
      </c>
      <c r="V136" s="137" t="str">
        <f t="shared" si="4"/>
        <v/>
      </c>
    </row>
    <row r="137" spans="3:22" s="104" customFormat="1" x14ac:dyDescent="0.25">
      <c r="C137" s="135"/>
      <c r="U137" s="137" t="str">
        <f t="shared" si="5"/>
        <v/>
      </c>
      <c r="V137" s="137" t="str">
        <f t="shared" si="4"/>
        <v/>
      </c>
    </row>
    <row r="138" spans="3:22" s="104" customFormat="1" x14ac:dyDescent="0.25">
      <c r="C138" s="135"/>
      <c r="U138" s="137" t="str">
        <f t="shared" si="5"/>
        <v/>
      </c>
      <c r="V138" s="137" t="str">
        <f t="shared" si="4"/>
        <v/>
      </c>
    </row>
    <row r="139" spans="3:22" s="104" customFormat="1" x14ac:dyDescent="0.25">
      <c r="C139" s="135"/>
      <c r="U139" s="137" t="str">
        <f t="shared" si="5"/>
        <v/>
      </c>
      <c r="V139" s="137" t="str">
        <f t="shared" ref="V139:V202" si="6">CONCATENATE(B139,R139)</f>
        <v/>
      </c>
    </row>
    <row r="140" spans="3:22" s="104" customFormat="1" x14ac:dyDescent="0.25">
      <c r="C140" s="135"/>
      <c r="U140" s="137" t="str">
        <f t="shared" si="5"/>
        <v/>
      </c>
      <c r="V140" s="137" t="str">
        <f t="shared" si="6"/>
        <v/>
      </c>
    </row>
    <row r="141" spans="3:22" s="104" customFormat="1" x14ac:dyDescent="0.25">
      <c r="C141" s="135"/>
      <c r="U141" s="137" t="str">
        <f t="shared" si="5"/>
        <v/>
      </c>
      <c r="V141" s="137" t="str">
        <f t="shared" si="6"/>
        <v/>
      </c>
    </row>
    <row r="142" spans="3:22" s="104" customFormat="1" x14ac:dyDescent="0.25">
      <c r="C142" s="135"/>
      <c r="U142" s="137" t="str">
        <f t="shared" si="5"/>
        <v/>
      </c>
      <c r="V142" s="137" t="str">
        <f t="shared" si="6"/>
        <v/>
      </c>
    </row>
    <row r="143" spans="3:22" s="104" customFormat="1" x14ac:dyDescent="0.25">
      <c r="C143" s="135"/>
      <c r="U143" s="137" t="str">
        <f t="shared" si="5"/>
        <v/>
      </c>
      <c r="V143" s="137" t="str">
        <f t="shared" si="6"/>
        <v/>
      </c>
    </row>
    <row r="144" spans="3:22" s="104" customFormat="1" x14ac:dyDescent="0.25">
      <c r="C144" s="135"/>
      <c r="U144" s="137" t="str">
        <f t="shared" si="5"/>
        <v/>
      </c>
      <c r="V144" s="137" t="str">
        <f t="shared" si="6"/>
        <v/>
      </c>
    </row>
    <row r="145" spans="3:22" s="104" customFormat="1" x14ac:dyDescent="0.25">
      <c r="C145" s="135"/>
      <c r="U145" s="137" t="str">
        <f t="shared" si="5"/>
        <v/>
      </c>
      <c r="V145" s="137" t="str">
        <f t="shared" si="6"/>
        <v/>
      </c>
    </row>
    <row r="146" spans="3:22" s="104" customFormat="1" x14ac:dyDescent="0.25">
      <c r="C146" s="135"/>
      <c r="U146" s="137" t="str">
        <f t="shared" si="5"/>
        <v/>
      </c>
      <c r="V146" s="137" t="str">
        <f t="shared" si="6"/>
        <v/>
      </c>
    </row>
    <row r="147" spans="3:22" s="104" customFormat="1" x14ac:dyDescent="0.25">
      <c r="C147" s="135"/>
      <c r="U147" s="137" t="str">
        <f t="shared" si="5"/>
        <v/>
      </c>
      <c r="V147" s="137" t="str">
        <f t="shared" si="6"/>
        <v/>
      </c>
    </row>
    <row r="148" spans="3:22" s="104" customFormat="1" x14ac:dyDescent="0.25">
      <c r="C148" s="135"/>
      <c r="U148" s="137" t="str">
        <f t="shared" si="5"/>
        <v/>
      </c>
      <c r="V148" s="137" t="str">
        <f t="shared" si="6"/>
        <v/>
      </c>
    </row>
    <row r="149" spans="3:22" s="104" customFormat="1" x14ac:dyDescent="0.25">
      <c r="C149" s="135"/>
      <c r="U149" s="137" t="str">
        <f t="shared" si="5"/>
        <v/>
      </c>
      <c r="V149" s="137" t="str">
        <f t="shared" si="6"/>
        <v/>
      </c>
    </row>
    <row r="150" spans="3:22" s="104" customFormat="1" x14ac:dyDescent="0.25">
      <c r="C150" s="135"/>
      <c r="U150" s="137" t="str">
        <f t="shared" si="5"/>
        <v/>
      </c>
      <c r="V150" s="137" t="str">
        <f t="shared" si="6"/>
        <v/>
      </c>
    </row>
    <row r="151" spans="3:22" s="104" customFormat="1" x14ac:dyDescent="0.25">
      <c r="C151" s="135"/>
      <c r="U151" s="137" t="str">
        <f t="shared" si="5"/>
        <v/>
      </c>
      <c r="V151" s="137" t="str">
        <f t="shared" si="6"/>
        <v/>
      </c>
    </row>
    <row r="152" spans="3:22" s="104" customFormat="1" x14ac:dyDescent="0.25">
      <c r="C152" s="135"/>
      <c r="U152" s="137" t="str">
        <f t="shared" si="5"/>
        <v/>
      </c>
      <c r="V152" s="137" t="str">
        <f t="shared" si="6"/>
        <v/>
      </c>
    </row>
    <row r="153" spans="3:22" s="104" customFormat="1" x14ac:dyDescent="0.25">
      <c r="C153" s="135"/>
      <c r="U153" s="137" t="str">
        <f t="shared" si="5"/>
        <v/>
      </c>
      <c r="V153" s="137" t="str">
        <f t="shared" si="6"/>
        <v/>
      </c>
    </row>
    <row r="154" spans="3:22" s="104" customFormat="1" x14ac:dyDescent="0.25">
      <c r="C154" s="135"/>
      <c r="U154" s="137" t="str">
        <f t="shared" ref="U154:U217" si="7">CONCATENATE(B139:B154,K154)</f>
        <v/>
      </c>
      <c r="V154" s="137" t="str">
        <f t="shared" si="6"/>
        <v/>
      </c>
    </row>
    <row r="155" spans="3:22" s="104" customFormat="1" x14ac:dyDescent="0.25">
      <c r="C155" s="135"/>
      <c r="U155" s="137" t="str">
        <f t="shared" si="7"/>
        <v/>
      </c>
      <c r="V155" s="137" t="str">
        <f t="shared" si="6"/>
        <v/>
      </c>
    </row>
    <row r="156" spans="3:22" s="104" customFormat="1" x14ac:dyDescent="0.25">
      <c r="C156" s="135"/>
      <c r="U156" s="137" t="str">
        <f t="shared" si="7"/>
        <v/>
      </c>
      <c r="V156" s="137" t="str">
        <f t="shared" si="6"/>
        <v/>
      </c>
    </row>
    <row r="157" spans="3:22" s="104" customFormat="1" x14ac:dyDescent="0.25">
      <c r="C157" s="135"/>
      <c r="U157" s="137" t="str">
        <f t="shared" si="7"/>
        <v/>
      </c>
      <c r="V157" s="137" t="str">
        <f t="shared" si="6"/>
        <v/>
      </c>
    </row>
    <row r="158" spans="3:22" s="104" customFormat="1" x14ac:dyDescent="0.25">
      <c r="C158" s="135"/>
      <c r="U158" s="137" t="str">
        <f t="shared" si="7"/>
        <v/>
      </c>
      <c r="V158" s="137" t="str">
        <f t="shared" si="6"/>
        <v/>
      </c>
    </row>
    <row r="159" spans="3:22" s="104" customFormat="1" x14ac:dyDescent="0.25">
      <c r="C159" s="135"/>
      <c r="U159" s="137" t="str">
        <f t="shared" si="7"/>
        <v/>
      </c>
      <c r="V159" s="137" t="str">
        <f t="shared" si="6"/>
        <v/>
      </c>
    </row>
    <row r="160" spans="3:22" s="104" customFormat="1" x14ac:dyDescent="0.25">
      <c r="C160" s="135"/>
      <c r="U160" s="137" t="str">
        <f t="shared" si="7"/>
        <v/>
      </c>
      <c r="V160" s="137" t="str">
        <f t="shared" si="6"/>
        <v/>
      </c>
    </row>
    <row r="161" spans="3:22" s="104" customFormat="1" x14ac:dyDescent="0.25">
      <c r="C161" s="135"/>
      <c r="U161" s="137" t="str">
        <f t="shared" si="7"/>
        <v/>
      </c>
      <c r="V161" s="137" t="str">
        <f t="shared" si="6"/>
        <v/>
      </c>
    </row>
    <row r="162" spans="3:22" s="104" customFormat="1" x14ac:dyDescent="0.25">
      <c r="C162" s="135"/>
      <c r="U162" s="137" t="str">
        <f t="shared" si="7"/>
        <v/>
      </c>
      <c r="V162" s="137" t="str">
        <f t="shared" si="6"/>
        <v/>
      </c>
    </row>
    <row r="163" spans="3:22" s="104" customFormat="1" x14ac:dyDescent="0.25">
      <c r="C163" s="135"/>
      <c r="U163" s="137" t="str">
        <f t="shared" si="7"/>
        <v/>
      </c>
      <c r="V163" s="137" t="str">
        <f t="shared" si="6"/>
        <v/>
      </c>
    </row>
    <row r="164" spans="3:22" s="104" customFormat="1" x14ac:dyDescent="0.25">
      <c r="C164" s="135"/>
      <c r="U164" s="137" t="str">
        <f t="shared" si="7"/>
        <v/>
      </c>
      <c r="V164" s="137" t="str">
        <f t="shared" si="6"/>
        <v/>
      </c>
    </row>
    <row r="165" spans="3:22" s="104" customFormat="1" x14ac:dyDescent="0.25">
      <c r="C165" s="135"/>
      <c r="U165" s="137" t="str">
        <f t="shared" si="7"/>
        <v/>
      </c>
      <c r="V165" s="137" t="str">
        <f t="shared" si="6"/>
        <v/>
      </c>
    </row>
    <row r="166" spans="3:22" s="104" customFormat="1" x14ac:dyDescent="0.25">
      <c r="C166" s="135"/>
      <c r="U166" s="137" t="str">
        <f t="shared" si="7"/>
        <v/>
      </c>
      <c r="V166" s="137" t="str">
        <f t="shared" si="6"/>
        <v/>
      </c>
    </row>
    <row r="167" spans="3:22" s="104" customFormat="1" x14ac:dyDescent="0.25">
      <c r="C167" s="135"/>
      <c r="U167" s="137" t="str">
        <f t="shared" si="7"/>
        <v/>
      </c>
      <c r="V167" s="137" t="str">
        <f t="shared" si="6"/>
        <v/>
      </c>
    </row>
    <row r="168" spans="3:22" s="104" customFormat="1" x14ac:dyDescent="0.25">
      <c r="C168" s="135"/>
      <c r="U168" s="137" t="str">
        <f t="shared" si="7"/>
        <v/>
      </c>
      <c r="V168" s="137" t="str">
        <f t="shared" si="6"/>
        <v/>
      </c>
    </row>
    <row r="169" spans="3:22" s="104" customFormat="1" x14ac:dyDescent="0.25">
      <c r="C169" s="135"/>
      <c r="U169" s="137" t="str">
        <f t="shared" si="7"/>
        <v/>
      </c>
      <c r="V169" s="137" t="str">
        <f t="shared" si="6"/>
        <v/>
      </c>
    </row>
    <row r="170" spans="3:22" s="104" customFormat="1" x14ac:dyDescent="0.25">
      <c r="C170" s="135"/>
      <c r="U170" s="137" t="str">
        <f t="shared" si="7"/>
        <v/>
      </c>
      <c r="V170" s="137" t="str">
        <f t="shared" si="6"/>
        <v/>
      </c>
    </row>
    <row r="171" spans="3:22" s="104" customFormat="1" x14ac:dyDescent="0.25">
      <c r="C171" s="135"/>
      <c r="U171" s="137" t="str">
        <f t="shared" si="7"/>
        <v/>
      </c>
      <c r="V171" s="137" t="str">
        <f t="shared" si="6"/>
        <v/>
      </c>
    </row>
    <row r="172" spans="3:22" s="104" customFormat="1" x14ac:dyDescent="0.25">
      <c r="C172" s="135"/>
      <c r="U172" s="137" t="str">
        <f t="shared" si="7"/>
        <v/>
      </c>
      <c r="V172" s="137" t="str">
        <f t="shared" si="6"/>
        <v/>
      </c>
    </row>
    <row r="173" spans="3:22" s="104" customFormat="1" x14ac:dyDescent="0.25">
      <c r="C173" s="135"/>
      <c r="U173" s="137" t="str">
        <f t="shared" si="7"/>
        <v/>
      </c>
      <c r="V173" s="137" t="str">
        <f t="shared" si="6"/>
        <v/>
      </c>
    </row>
    <row r="174" spans="3:22" s="104" customFormat="1" x14ac:dyDescent="0.25">
      <c r="C174" s="135"/>
      <c r="U174" s="137" t="str">
        <f t="shared" si="7"/>
        <v/>
      </c>
      <c r="V174" s="137" t="str">
        <f t="shared" si="6"/>
        <v/>
      </c>
    </row>
    <row r="175" spans="3:22" s="104" customFormat="1" x14ac:dyDescent="0.25">
      <c r="C175" s="135"/>
      <c r="U175" s="137" t="str">
        <f t="shared" si="7"/>
        <v/>
      </c>
      <c r="V175" s="137" t="str">
        <f t="shared" si="6"/>
        <v/>
      </c>
    </row>
    <row r="176" spans="3:22" s="104" customFormat="1" x14ac:dyDescent="0.25">
      <c r="C176" s="135"/>
      <c r="U176" s="137" t="str">
        <f t="shared" si="7"/>
        <v/>
      </c>
      <c r="V176" s="137" t="str">
        <f t="shared" si="6"/>
        <v/>
      </c>
    </row>
    <row r="177" spans="3:22" s="104" customFormat="1" x14ac:dyDescent="0.25">
      <c r="C177" s="135"/>
      <c r="U177" s="137" t="str">
        <f t="shared" si="7"/>
        <v/>
      </c>
      <c r="V177" s="137" t="str">
        <f t="shared" si="6"/>
        <v/>
      </c>
    </row>
    <row r="178" spans="3:22" s="104" customFormat="1" x14ac:dyDescent="0.25">
      <c r="C178" s="135"/>
      <c r="U178" s="137" t="str">
        <f t="shared" si="7"/>
        <v/>
      </c>
      <c r="V178" s="137" t="str">
        <f t="shared" si="6"/>
        <v/>
      </c>
    </row>
    <row r="179" spans="3:22" s="104" customFormat="1" x14ac:dyDescent="0.25">
      <c r="C179" s="135"/>
      <c r="U179" s="137" t="str">
        <f t="shared" si="7"/>
        <v/>
      </c>
      <c r="V179" s="137" t="str">
        <f t="shared" si="6"/>
        <v/>
      </c>
    </row>
    <row r="180" spans="3:22" s="104" customFormat="1" x14ac:dyDescent="0.25">
      <c r="C180" s="135"/>
      <c r="U180" s="137" t="str">
        <f t="shared" si="7"/>
        <v/>
      </c>
      <c r="V180" s="137" t="str">
        <f t="shared" si="6"/>
        <v/>
      </c>
    </row>
    <row r="181" spans="3:22" s="104" customFormat="1" x14ac:dyDescent="0.25">
      <c r="C181" s="135"/>
      <c r="U181" s="137" t="str">
        <f t="shared" si="7"/>
        <v/>
      </c>
      <c r="V181" s="137" t="str">
        <f t="shared" si="6"/>
        <v/>
      </c>
    </row>
    <row r="182" spans="3:22" s="104" customFormat="1" x14ac:dyDescent="0.25">
      <c r="C182" s="135"/>
      <c r="U182" s="137" t="str">
        <f t="shared" si="7"/>
        <v/>
      </c>
      <c r="V182" s="137" t="str">
        <f t="shared" si="6"/>
        <v/>
      </c>
    </row>
    <row r="183" spans="3:22" s="104" customFormat="1" x14ac:dyDescent="0.25">
      <c r="C183" s="135"/>
      <c r="U183" s="137" t="str">
        <f t="shared" si="7"/>
        <v/>
      </c>
      <c r="V183" s="137" t="str">
        <f t="shared" si="6"/>
        <v/>
      </c>
    </row>
    <row r="184" spans="3:22" s="104" customFormat="1" x14ac:dyDescent="0.25">
      <c r="C184" s="135"/>
      <c r="U184" s="137" t="str">
        <f t="shared" si="7"/>
        <v/>
      </c>
      <c r="V184" s="137" t="str">
        <f t="shared" si="6"/>
        <v/>
      </c>
    </row>
    <row r="185" spans="3:22" s="104" customFormat="1" x14ac:dyDescent="0.25">
      <c r="C185" s="135"/>
      <c r="U185" s="137" t="str">
        <f t="shared" si="7"/>
        <v/>
      </c>
      <c r="V185" s="137" t="str">
        <f t="shared" si="6"/>
        <v/>
      </c>
    </row>
    <row r="186" spans="3:22" s="104" customFormat="1" x14ac:dyDescent="0.25">
      <c r="C186" s="135"/>
      <c r="U186" s="137" t="str">
        <f t="shared" si="7"/>
        <v/>
      </c>
      <c r="V186" s="137" t="str">
        <f t="shared" si="6"/>
        <v/>
      </c>
    </row>
    <row r="187" spans="3:22" s="104" customFormat="1" x14ac:dyDescent="0.25">
      <c r="C187" s="135"/>
      <c r="U187" s="137" t="str">
        <f t="shared" si="7"/>
        <v/>
      </c>
      <c r="V187" s="137" t="str">
        <f t="shared" si="6"/>
        <v/>
      </c>
    </row>
    <row r="188" spans="3:22" s="104" customFormat="1" x14ac:dyDescent="0.25">
      <c r="C188" s="135"/>
      <c r="U188" s="137" t="str">
        <f t="shared" si="7"/>
        <v/>
      </c>
      <c r="V188" s="137" t="str">
        <f t="shared" si="6"/>
        <v/>
      </c>
    </row>
    <row r="189" spans="3:22" s="104" customFormat="1" x14ac:dyDescent="0.25">
      <c r="C189" s="135"/>
      <c r="U189" s="137" t="str">
        <f t="shared" si="7"/>
        <v/>
      </c>
      <c r="V189" s="137" t="str">
        <f t="shared" si="6"/>
        <v/>
      </c>
    </row>
    <row r="190" spans="3:22" s="104" customFormat="1" x14ac:dyDescent="0.25">
      <c r="C190" s="135"/>
      <c r="U190" s="137" t="str">
        <f t="shared" si="7"/>
        <v/>
      </c>
      <c r="V190" s="137" t="str">
        <f t="shared" si="6"/>
        <v/>
      </c>
    </row>
    <row r="191" spans="3:22" s="104" customFormat="1" x14ac:dyDescent="0.25">
      <c r="C191" s="135"/>
      <c r="U191" s="137" t="str">
        <f t="shared" si="7"/>
        <v/>
      </c>
      <c r="V191" s="137" t="str">
        <f t="shared" si="6"/>
        <v/>
      </c>
    </row>
    <row r="192" spans="3:22" s="104" customFormat="1" x14ac:dyDescent="0.25">
      <c r="C192" s="135"/>
      <c r="U192" s="137" t="str">
        <f t="shared" si="7"/>
        <v/>
      </c>
      <c r="V192" s="137" t="str">
        <f t="shared" si="6"/>
        <v/>
      </c>
    </row>
    <row r="193" spans="3:22" s="104" customFormat="1" x14ac:dyDescent="0.25">
      <c r="C193" s="135"/>
      <c r="U193" s="137" t="str">
        <f t="shared" si="7"/>
        <v/>
      </c>
      <c r="V193" s="137" t="str">
        <f t="shared" si="6"/>
        <v/>
      </c>
    </row>
    <row r="194" spans="3:22" s="104" customFormat="1" x14ac:dyDescent="0.25">
      <c r="C194" s="135"/>
      <c r="U194" s="137" t="str">
        <f t="shared" si="7"/>
        <v/>
      </c>
      <c r="V194" s="137" t="str">
        <f t="shared" si="6"/>
        <v/>
      </c>
    </row>
    <row r="195" spans="3:22" s="104" customFormat="1" x14ac:dyDescent="0.25">
      <c r="C195" s="135"/>
      <c r="U195" s="137" t="str">
        <f t="shared" si="7"/>
        <v/>
      </c>
      <c r="V195" s="137" t="str">
        <f t="shared" si="6"/>
        <v/>
      </c>
    </row>
    <row r="196" spans="3:22" s="104" customFormat="1" x14ac:dyDescent="0.25">
      <c r="C196" s="135"/>
      <c r="U196" s="137" t="str">
        <f t="shared" si="7"/>
        <v/>
      </c>
      <c r="V196" s="137" t="str">
        <f t="shared" si="6"/>
        <v/>
      </c>
    </row>
    <row r="197" spans="3:22" s="104" customFormat="1" x14ac:dyDescent="0.25">
      <c r="C197" s="135"/>
      <c r="U197" s="137" t="str">
        <f t="shared" si="7"/>
        <v/>
      </c>
      <c r="V197" s="137" t="str">
        <f t="shared" si="6"/>
        <v/>
      </c>
    </row>
    <row r="198" spans="3:22" s="104" customFormat="1" x14ac:dyDescent="0.25">
      <c r="C198" s="135"/>
      <c r="U198" s="137" t="str">
        <f t="shared" si="7"/>
        <v/>
      </c>
      <c r="V198" s="137" t="str">
        <f t="shared" si="6"/>
        <v/>
      </c>
    </row>
    <row r="199" spans="3:22" s="104" customFormat="1" x14ac:dyDescent="0.25">
      <c r="C199" s="135"/>
      <c r="U199" s="137" t="str">
        <f t="shared" si="7"/>
        <v/>
      </c>
      <c r="V199" s="137" t="str">
        <f t="shared" si="6"/>
        <v/>
      </c>
    </row>
    <row r="200" spans="3:22" s="104" customFormat="1" x14ac:dyDescent="0.25">
      <c r="C200" s="135"/>
      <c r="U200" s="137" t="str">
        <f t="shared" si="7"/>
        <v/>
      </c>
      <c r="V200" s="137" t="str">
        <f t="shared" si="6"/>
        <v/>
      </c>
    </row>
    <row r="201" spans="3:22" s="104" customFormat="1" x14ac:dyDescent="0.25">
      <c r="C201" s="135"/>
      <c r="U201" s="137" t="str">
        <f t="shared" si="7"/>
        <v/>
      </c>
      <c r="V201" s="137" t="str">
        <f t="shared" si="6"/>
        <v/>
      </c>
    </row>
    <row r="202" spans="3:22" s="104" customFormat="1" x14ac:dyDescent="0.25">
      <c r="C202" s="135"/>
      <c r="U202" s="137" t="str">
        <f t="shared" si="7"/>
        <v/>
      </c>
      <c r="V202" s="137" t="str">
        <f t="shared" si="6"/>
        <v/>
      </c>
    </row>
    <row r="203" spans="3:22" s="104" customFormat="1" x14ac:dyDescent="0.25">
      <c r="C203" s="135"/>
      <c r="U203" s="137" t="str">
        <f t="shared" si="7"/>
        <v/>
      </c>
      <c r="V203" s="137" t="str">
        <f t="shared" ref="V203:V266" si="8">CONCATENATE(B203,R203)</f>
        <v/>
      </c>
    </row>
    <row r="204" spans="3:22" s="104" customFormat="1" x14ac:dyDescent="0.25">
      <c r="C204" s="135"/>
      <c r="U204" s="137" t="str">
        <f t="shared" si="7"/>
        <v/>
      </c>
      <c r="V204" s="137" t="str">
        <f t="shared" si="8"/>
        <v/>
      </c>
    </row>
    <row r="205" spans="3:22" s="104" customFormat="1" x14ac:dyDescent="0.25">
      <c r="C205" s="135"/>
      <c r="U205" s="137" t="str">
        <f t="shared" si="7"/>
        <v/>
      </c>
      <c r="V205" s="137" t="str">
        <f t="shared" si="8"/>
        <v/>
      </c>
    </row>
    <row r="206" spans="3:22" s="104" customFormat="1" x14ac:dyDescent="0.25">
      <c r="C206" s="135"/>
      <c r="U206" s="137" t="str">
        <f t="shared" si="7"/>
        <v/>
      </c>
      <c r="V206" s="137" t="str">
        <f t="shared" si="8"/>
        <v/>
      </c>
    </row>
    <row r="207" spans="3:22" s="104" customFormat="1" x14ac:dyDescent="0.25">
      <c r="C207" s="135"/>
      <c r="U207" s="137" t="str">
        <f t="shared" si="7"/>
        <v/>
      </c>
      <c r="V207" s="137" t="str">
        <f t="shared" si="8"/>
        <v/>
      </c>
    </row>
    <row r="208" spans="3:22" s="104" customFormat="1" x14ac:dyDescent="0.25">
      <c r="C208" s="135"/>
      <c r="U208" s="137" t="str">
        <f t="shared" si="7"/>
        <v/>
      </c>
      <c r="V208" s="137" t="str">
        <f t="shared" si="8"/>
        <v/>
      </c>
    </row>
    <row r="209" spans="3:22" s="104" customFormat="1" x14ac:dyDescent="0.25">
      <c r="C209" s="135"/>
      <c r="U209" s="137" t="str">
        <f t="shared" si="7"/>
        <v/>
      </c>
      <c r="V209" s="137" t="str">
        <f t="shared" si="8"/>
        <v/>
      </c>
    </row>
    <row r="210" spans="3:22" s="104" customFormat="1" x14ac:dyDescent="0.25">
      <c r="C210" s="135"/>
      <c r="U210" s="137" t="str">
        <f t="shared" si="7"/>
        <v/>
      </c>
      <c r="V210" s="137" t="str">
        <f t="shared" si="8"/>
        <v/>
      </c>
    </row>
    <row r="211" spans="3:22" s="104" customFormat="1" x14ac:dyDescent="0.25">
      <c r="C211" s="135"/>
      <c r="U211" s="137" t="str">
        <f t="shared" si="7"/>
        <v/>
      </c>
      <c r="V211" s="137" t="str">
        <f t="shared" si="8"/>
        <v/>
      </c>
    </row>
    <row r="212" spans="3:22" s="104" customFormat="1" x14ac:dyDescent="0.25">
      <c r="C212" s="135"/>
      <c r="U212" s="137" t="str">
        <f t="shared" si="7"/>
        <v/>
      </c>
      <c r="V212" s="137" t="str">
        <f t="shared" si="8"/>
        <v/>
      </c>
    </row>
    <row r="213" spans="3:22" s="104" customFormat="1" x14ac:dyDescent="0.25">
      <c r="C213" s="135"/>
      <c r="U213" s="137" t="str">
        <f t="shared" si="7"/>
        <v/>
      </c>
      <c r="V213" s="137" t="str">
        <f t="shared" si="8"/>
        <v/>
      </c>
    </row>
    <row r="214" spans="3:22" s="104" customFormat="1" x14ac:dyDescent="0.25">
      <c r="C214" s="135"/>
      <c r="U214" s="137" t="str">
        <f t="shared" si="7"/>
        <v/>
      </c>
      <c r="V214" s="137" t="str">
        <f t="shared" si="8"/>
        <v/>
      </c>
    </row>
    <row r="215" spans="3:22" s="104" customFormat="1" x14ac:dyDescent="0.25">
      <c r="C215" s="135"/>
      <c r="U215" s="137" t="str">
        <f t="shared" si="7"/>
        <v/>
      </c>
      <c r="V215" s="137" t="str">
        <f t="shared" si="8"/>
        <v/>
      </c>
    </row>
    <row r="216" spans="3:22" s="104" customFormat="1" x14ac:dyDescent="0.25">
      <c r="C216" s="135"/>
      <c r="U216" s="137" t="str">
        <f t="shared" si="7"/>
        <v/>
      </c>
      <c r="V216" s="137" t="str">
        <f t="shared" si="8"/>
        <v/>
      </c>
    </row>
    <row r="217" spans="3:22" s="104" customFormat="1" x14ac:dyDescent="0.25">
      <c r="C217" s="135"/>
      <c r="U217" s="137" t="str">
        <f t="shared" si="7"/>
        <v/>
      </c>
      <c r="V217" s="137" t="str">
        <f t="shared" si="8"/>
        <v/>
      </c>
    </row>
    <row r="218" spans="3:22" s="104" customFormat="1" x14ac:dyDescent="0.25">
      <c r="C218" s="135"/>
      <c r="U218" s="137" t="str">
        <f t="shared" ref="U218:U281" si="9">CONCATENATE(B203:B218,K218)</f>
        <v/>
      </c>
      <c r="V218" s="137" t="str">
        <f t="shared" si="8"/>
        <v/>
      </c>
    </row>
    <row r="219" spans="3:22" s="104" customFormat="1" x14ac:dyDescent="0.25">
      <c r="C219" s="135"/>
      <c r="U219" s="137" t="str">
        <f t="shared" si="9"/>
        <v/>
      </c>
      <c r="V219" s="137" t="str">
        <f t="shared" si="8"/>
        <v/>
      </c>
    </row>
    <row r="220" spans="3:22" s="104" customFormat="1" x14ac:dyDescent="0.25">
      <c r="C220" s="135"/>
      <c r="U220" s="137" t="str">
        <f t="shared" si="9"/>
        <v/>
      </c>
      <c r="V220" s="137" t="str">
        <f t="shared" si="8"/>
        <v/>
      </c>
    </row>
    <row r="221" spans="3:22" s="104" customFormat="1" x14ac:dyDescent="0.25">
      <c r="C221" s="135"/>
      <c r="U221" s="137" t="str">
        <f t="shared" si="9"/>
        <v/>
      </c>
      <c r="V221" s="137" t="str">
        <f t="shared" si="8"/>
        <v/>
      </c>
    </row>
    <row r="222" spans="3:22" s="104" customFormat="1" x14ac:dyDescent="0.25">
      <c r="C222" s="135"/>
      <c r="U222" s="137" t="str">
        <f t="shared" si="9"/>
        <v/>
      </c>
      <c r="V222" s="137" t="str">
        <f t="shared" si="8"/>
        <v/>
      </c>
    </row>
    <row r="223" spans="3:22" s="104" customFormat="1" x14ac:dyDescent="0.25">
      <c r="C223" s="135"/>
      <c r="U223" s="137" t="str">
        <f t="shared" si="9"/>
        <v/>
      </c>
      <c r="V223" s="137" t="str">
        <f t="shared" si="8"/>
        <v/>
      </c>
    </row>
    <row r="224" spans="3:22" s="104" customFormat="1" x14ac:dyDescent="0.25">
      <c r="C224" s="135"/>
      <c r="U224" s="137" t="str">
        <f t="shared" si="9"/>
        <v/>
      </c>
      <c r="V224" s="137" t="str">
        <f t="shared" si="8"/>
        <v/>
      </c>
    </row>
    <row r="225" spans="3:22" s="104" customFormat="1" x14ac:dyDescent="0.25">
      <c r="C225" s="135"/>
      <c r="U225" s="137" t="str">
        <f t="shared" si="9"/>
        <v/>
      </c>
      <c r="V225" s="137" t="str">
        <f t="shared" si="8"/>
        <v/>
      </c>
    </row>
    <row r="226" spans="3:22" s="104" customFormat="1" x14ac:dyDescent="0.25">
      <c r="C226" s="135"/>
      <c r="U226" s="137" t="str">
        <f t="shared" si="9"/>
        <v/>
      </c>
      <c r="V226" s="137" t="str">
        <f t="shared" si="8"/>
        <v/>
      </c>
    </row>
    <row r="227" spans="3:22" s="104" customFormat="1" x14ac:dyDescent="0.25">
      <c r="C227" s="135"/>
      <c r="U227" s="137" t="str">
        <f t="shared" si="9"/>
        <v/>
      </c>
      <c r="V227" s="137" t="str">
        <f t="shared" si="8"/>
        <v/>
      </c>
    </row>
    <row r="228" spans="3:22" s="104" customFormat="1" x14ac:dyDescent="0.25">
      <c r="C228" s="135"/>
      <c r="U228" s="137" t="str">
        <f t="shared" si="9"/>
        <v/>
      </c>
      <c r="V228" s="137" t="str">
        <f t="shared" si="8"/>
        <v/>
      </c>
    </row>
    <row r="229" spans="3:22" s="104" customFormat="1" x14ac:dyDescent="0.25">
      <c r="C229" s="135"/>
      <c r="U229" s="137" t="str">
        <f t="shared" si="9"/>
        <v/>
      </c>
      <c r="V229" s="137" t="str">
        <f t="shared" si="8"/>
        <v/>
      </c>
    </row>
    <row r="230" spans="3:22" s="104" customFormat="1" x14ac:dyDescent="0.25">
      <c r="C230" s="135"/>
      <c r="U230" s="137" t="str">
        <f t="shared" si="9"/>
        <v/>
      </c>
      <c r="V230" s="137" t="str">
        <f t="shared" si="8"/>
        <v/>
      </c>
    </row>
    <row r="231" spans="3:22" s="104" customFormat="1" x14ac:dyDescent="0.25">
      <c r="C231" s="135"/>
      <c r="U231" s="137" t="str">
        <f t="shared" si="9"/>
        <v/>
      </c>
      <c r="V231" s="137" t="str">
        <f t="shared" si="8"/>
        <v/>
      </c>
    </row>
    <row r="232" spans="3:22" s="104" customFormat="1" x14ac:dyDescent="0.25">
      <c r="C232" s="135"/>
      <c r="U232" s="137" t="str">
        <f t="shared" si="9"/>
        <v/>
      </c>
      <c r="V232" s="137" t="str">
        <f t="shared" si="8"/>
        <v/>
      </c>
    </row>
    <row r="233" spans="3:22" s="104" customFormat="1" x14ac:dyDescent="0.25">
      <c r="C233" s="135"/>
      <c r="U233" s="137" t="str">
        <f t="shared" si="9"/>
        <v/>
      </c>
      <c r="V233" s="137" t="str">
        <f t="shared" si="8"/>
        <v/>
      </c>
    </row>
    <row r="234" spans="3:22" s="104" customFormat="1" x14ac:dyDescent="0.25">
      <c r="C234" s="135"/>
      <c r="U234" s="137" t="str">
        <f t="shared" si="9"/>
        <v/>
      </c>
      <c r="V234" s="137" t="str">
        <f t="shared" si="8"/>
        <v/>
      </c>
    </row>
    <row r="235" spans="3:22" s="104" customFormat="1" x14ac:dyDescent="0.25">
      <c r="C235" s="135"/>
      <c r="U235" s="137" t="str">
        <f t="shared" si="9"/>
        <v/>
      </c>
      <c r="V235" s="137" t="str">
        <f t="shared" si="8"/>
        <v/>
      </c>
    </row>
    <row r="236" spans="3:22" s="104" customFormat="1" x14ac:dyDescent="0.25">
      <c r="C236" s="135"/>
      <c r="U236" s="137" t="str">
        <f t="shared" si="9"/>
        <v/>
      </c>
      <c r="V236" s="137" t="str">
        <f t="shared" si="8"/>
        <v/>
      </c>
    </row>
    <row r="237" spans="3:22" s="104" customFormat="1" x14ac:dyDescent="0.25">
      <c r="C237" s="135"/>
      <c r="U237" s="137" t="str">
        <f t="shared" si="9"/>
        <v/>
      </c>
      <c r="V237" s="137" t="str">
        <f t="shared" si="8"/>
        <v/>
      </c>
    </row>
    <row r="238" spans="3:22" s="104" customFormat="1" x14ac:dyDescent="0.25">
      <c r="C238" s="135"/>
      <c r="U238" s="137" t="str">
        <f t="shared" si="9"/>
        <v/>
      </c>
      <c r="V238" s="137" t="str">
        <f t="shared" si="8"/>
        <v/>
      </c>
    </row>
    <row r="239" spans="3:22" s="104" customFormat="1" x14ac:dyDescent="0.25">
      <c r="C239" s="135"/>
      <c r="U239" s="137" t="str">
        <f t="shared" si="9"/>
        <v/>
      </c>
      <c r="V239" s="137" t="str">
        <f t="shared" si="8"/>
        <v/>
      </c>
    </row>
    <row r="240" spans="3:22" s="104" customFormat="1" x14ac:dyDescent="0.25">
      <c r="C240" s="135"/>
      <c r="U240" s="137" t="str">
        <f t="shared" si="9"/>
        <v/>
      </c>
      <c r="V240" s="137" t="str">
        <f t="shared" si="8"/>
        <v/>
      </c>
    </row>
    <row r="241" spans="3:22" s="104" customFormat="1" x14ac:dyDescent="0.25">
      <c r="C241" s="135"/>
      <c r="U241" s="137" t="str">
        <f t="shared" si="9"/>
        <v/>
      </c>
      <c r="V241" s="137" t="str">
        <f t="shared" si="8"/>
        <v/>
      </c>
    </row>
    <row r="242" spans="3:22" s="104" customFormat="1" x14ac:dyDescent="0.25">
      <c r="C242" s="135"/>
      <c r="U242" s="137" t="str">
        <f t="shared" si="9"/>
        <v/>
      </c>
      <c r="V242" s="137" t="str">
        <f t="shared" si="8"/>
        <v/>
      </c>
    </row>
    <row r="243" spans="3:22" s="104" customFormat="1" x14ac:dyDescent="0.25">
      <c r="C243" s="135"/>
      <c r="U243" s="137" t="str">
        <f t="shared" si="9"/>
        <v/>
      </c>
      <c r="V243" s="137" t="str">
        <f t="shared" si="8"/>
        <v/>
      </c>
    </row>
    <row r="244" spans="3:22" s="104" customFormat="1" x14ac:dyDescent="0.25">
      <c r="C244" s="135"/>
      <c r="U244" s="137" t="str">
        <f t="shared" si="9"/>
        <v/>
      </c>
      <c r="V244" s="137" t="str">
        <f t="shared" si="8"/>
        <v/>
      </c>
    </row>
    <row r="245" spans="3:22" s="104" customFormat="1" x14ac:dyDescent="0.25">
      <c r="C245" s="135"/>
      <c r="U245" s="137" t="str">
        <f t="shared" si="9"/>
        <v/>
      </c>
      <c r="V245" s="137" t="str">
        <f t="shared" si="8"/>
        <v/>
      </c>
    </row>
    <row r="246" spans="3:22" s="104" customFormat="1" x14ac:dyDescent="0.25">
      <c r="C246" s="135"/>
      <c r="U246" s="137" t="str">
        <f t="shared" si="9"/>
        <v/>
      </c>
      <c r="V246" s="137" t="str">
        <f t="shared" si="8"/>
        <v/>
      </c>
    </row>
    <row r="247" spans="3:22" s="104" customFormat="1" x14ac:dyDescent="0.25">
      <c r="C247" s="135"/>
      <c r="U247" s="137" t="str">
        <f t="shared" si="9"/>
        <v/>
      </c>
      <c r="V247" s="137" t="str">
        <f t="shared" si="8"/>
        <v/>
      </c>
    </row>
    <row r="248" spans="3:22" s="104" customFormat="1" x14ac:dyDescent="0.25">
      <c r="C248" s="135"/>
      <c r="U248" s="137" t="str">
        <f t="shared" si="9"/>
        <v/>
      </c>
      <c r="V248" s="137" t="str">
        <f t="shared" si="8"/>
        <v/>
      </c>
    </row>
    <row r="249" spans="3:22" s="104" customFormat="1" x14ac:dyDescent="0.25">
      <c r="C249" s="135"/>
      <c r="U249" s="137" t="str">
        <f t="shared" si="9"/>
        <v/>
      </c>
      <c r="V249" s="137" t="str">
        <f t="shared" si="8"/>
        <v/>
      </c>
    </row>
    <row r="250" spans="3:22" s="104" customFormat="1" x14ac:dyDescent="0.25">
      <c r="C250" s="135"/>
      <c r="U250" s="137" t="str">
        <f t="shared" si="9"/>
        <v/>
      </c>
      <c r="V250" s="137" t="str">
        <f t="shared" si="8"/>
        <v/>
      </c>
    </row>
    <row r="251" spans="3:22" s="104" customFormat="1" x14ac:dyDescent="0.25">
      <c r="C251" s="135"/>
      <c r="U251" s="137" t="str">
        <f t="shared" si="9"/>
        <v/>
      </c>
      <c r="V251" s="137" t="str">
        <f t="shared" si="8"/>
        <v/>
      </c>
    </row>
    <row r="252" spans="3:22" s="104" customFormat="1" x14ac:dyDescent="0.25">
      <c r="C252" s="135"/>
      <c r="U252" s="137" t="str">
        <f t="shared" si="9"/>
        <v/>
      </c>
      <c r="V252" s="137" t="str">
        <f t="shared" si="8"/>
        <v/>
      </c>
    </row>
    <row r="253" spans="3:22" s="104" customFormat="1" x14ac:dyDescent="0.25">
      <c r="C253" s="135"/>
      <c r="U253" s="137" t="str">
        <f t="shared" si="9"/>
        <v/>
      </c>
      <c r="V253" s="137" t="str">
        <f t="shared" si="8"/>
        <v/>
      </c>
    </row>
    <row r="254" spans="3:22" s="104" customFormat="1" x14ac:dyDescent="0.25">
      <c r="C254" s="135"/>
      <c r="U254" s="137" t="str">
        <f t="shared" si="9"/>
        <v/>
      </c>
      <c r="V254" s="137" t="str">
        <f t="shared" si="8"/>
        <v/>
      </c>
    </row>
    <row r="255" spans="3:22" s="104" customFormat="1" x14ac:dyDescent="0.25">
      <c r="C255" s="135"/>
      <c r="U255" s="137" t="str">
        <f t="shared" si="9"/>
        <v/>
      </c>
      <c r="V255" s="137" t="str">
        <f t="shared" si="8"/>
        <v/>
      </c>
    </row>
    <row r="256" spans="3:22" s="104" customFormat="1" x14ac:dyDescent="0.25">
      <c r="C256" s="135"/>
      <c r="U256" s="137" t="str">
        <f t="shared" si="9"/>
        <v/>
      </c>
      <c r="V256" s="137" t="str">
        <f t="shared" si="8"/>
        <v/>
      </c>
    </row>
    <row r="257" spans="3:22" s="104" customFormat="1" x14ac:dyDescent="0.25">
      <c r="C257" s="135"/>
      <c r="U257" s="137" t="str">
        <f t="shared" si="9"/>
        <v/>
      </c>
      <c r="V257" s="137" t="str">
        <f t="shared" si="8"/>
        <v/>
      </c>
    </row>
    <row r="258" spans="3:22" s="104" customFormat="1" x14ac:dyDescent="0.25">
      <c r="C258" s="135"/>
      <c r="U258" s="137" t="str">
        <f t="shared" si="9"/>
        <v/>
      </c>
      <c r="V258" s="137" t="str">
        <f t="shared" si="8"/>
        <v/>
      </c>
    </row>
    <row r="259" spans="3:22" s="104" customFormat="1" x14ac:dyDescent="0.25">
      <c r="C259" s="135"/>
      <c r="U259" s="137" t="str">
        <f t="shared" si="9"/>
        <v/>
      </c>
      <c r="V259" s="137" t="str">
        <f t="shared" si="8"/>
        <v/>
      </c>
    </row>
    <row r="260" spans="3:22" s="104" customFormat="1" x14ac:dyDescent="0.25">
      <c r="C260" s="135"/>
      <c r="U260" s="137" t="str">
        <f t="shared" si="9"/>
        <v/>
      </c>
      <c r="V260" s="137" t="str">
        <f t="shared" si="8"/>
        <v/>
      </c>
    </row>
    <row r="261" spans="3:22" s="104" customFormat="1" x14ac:dyDescent="0.25">
      <c r="C261" s="135"/>
      <c r="U261" s="137" t="str">
        <f t="shared" si="9"/>
        <v/>
      </c>
      <c r="V261" s="137" t="str">
        <f t="shared" si="8"/>
        <v/>
      </c>
    </row>
    <row r="262" spans="3:22" s="104" customFormat="1" x14ac:dyDescent="0.25">
      <c r="C262" s="135"/>
      <c r="U262" s="137" t="str">
        <f t="shared" si="9"/>
        <v/>
      </c>
      <c r="V262" s="137" t="str">
        <f t="shared" si="8"/>
        <v/>
      </c>
    </row>
    <row r="263" spans="3:22" s="104" customFormat="1" x14ac:dyDescent="0.25">
      <c r="C263" s="135"/>
      <c r="U263" s="137" t="str">
        <f t="shared" si="9"/>
        <v/>
      </c>
      <c r="V263" s="137" t="str">
        <f t="shared" si="8"/>
        <v/>
      </c>
    </row>
    <row r="264" spans="3:22" s="104" customFormat="1" x14ac:dyDescent="0.25">
      <c r="C264" s="135"/>
      <c r="U264" s="137" t="str">
        <f t="shared" si="9"/>
        <v/>
      </c>
      <c r="V264" s="137" t="str">
        <f t="shared" si="8"/>
        <v/>
      </c>
    </row>
    <row r="265" spans="3:22" s="104" customFormat="1" x14ac:dyDescent="0.25">
      <c r="C265" s="135"/>
      <c r="U265" s="137" t="str">
        <f t="shared" si="9"/>
        <v/>
      </c>
      <c r="V265" s="137" t="str">
        <f t="shared" si="8"/>
        <v/>
      </c>
    </row>
    <row r="266" spans="3:22" s="104" customFormat="1" x14ac:dyDescent="0.25">
      <c r="C266" s="135"/>
      <c r="U266" s="137" t="str">
        <f t="shared" si="9"/>
        <v/>
      </c>
      <c r="V266" s="137" t="str">
        <f t="shared" si="8"/>
        <v/>
      </c>
    </row>
    <row r="267" spans="3:22" s="104" customFormat="1" x14ac:dyDescent="0.25">
      <c r="C267" s="135"/>
      <c r="U267" s="137" t="str">
        <f t="shared" si="9"/>
        <v/>
      </c>
      <c r="V267" s="137" t="str">
        <f t="shared" ref="V267:V330" si="10">CONCATENATE(B267,R267)</f>
        <v/>
      </c>
    </row>
    <row r="268" spans="3:22" s="104" customFormat="1" x14ac:dyDescent="0.25">
      <c r="C268" s="135"/>
      <c r="U268" s="137" t="str">
        <f t="shared" si="9"/>
        <v/>
      </c>
      <c r="V268" s="137" t="str">
        <f t="shared" si="10"/>
        <v/>
      </c>
    </row>
    <row r="269" spans="3:22" s="104" customFormat="1" x14ac:dyDescent="0.25">
      <c r="C269" s="135"/>
      <c r="U269" s="137" t="str">
        <f t="shared" si="9"/>
        <v/>
      </c>
      <c r="V269" s="137" t="str">
        <f t="shared" si="10"/>
        <v/>
      </c>
    </row>
    <row r="270" spans="3:22" s="104" customFormat="1" x14ac:dyDescent="0.25">
      <c r="C270" s="135"/>
      <c r="U270" s="137" t="str">
        <f t="shared" si="9"/>
        <v/>
      </c>
      <c r="V270" s="137" t="str">
        <f t="shared" si="10"/>
        <v/>
      </c>
    </row>
    <row r="271" spans="3:22" s="104" customFormat="1" x14ac:dyDescent="0.25">
      <c r="C271" s="135"/>
      <c r="U271" s="137" t="str">
        <f t="shared" si="9"/>
        <v/>
      </c>
      <c r="V271" s="137" t="str">
        <f t="shared" si="10"/>
        <v/>
      </c>
    </row>
    <row r="272" spans="3:22" s="104" customFormat="1" x14ac:dyDescent="0.25">
      <c r="C272" s="135"/>
      <c r="U272" s="137" t="str">
        <f t="shared" si="9"/>
        <v/>
      </c>
      <c r="V272" s="137" t="str">
        <f t="shared" si="10"/>
        <v/>
      </c>
    </row>
    <row r="273" spans="3:22" s="104" customFormat="1" x14ac:dyDescent="0.25">
      <c r="C273" s="135"/>
      <c r="U273" s="137" t="str">
        <f t="shared" si="9"/>
        <v/>
      </c>
      <c r="V273" s="137" t="str">
        <f t="shared" si="10"/>
        <v/>
      </c>
    </row>
    <row r="274" spans="3:22" s="104" customFormat="1" x14ac:dyDescent="0.25">
      <c r="C274" s="135"/>
      <c r="U274" s="137" t="str">
        <f t="shared" si="9"/>
        <v/>
      </c>
      <c r="V274" s="137" t="str">
        <f t="shared" si="10"/>
        <v/>
      </c>
    </row>
    <row r="275" spans="3:22" s="104" customFormat="1" x14ac:dyDescent="0.25">
      <c r="C275" s="135"/>
      <c r="U275" s="137" t="str">
        <f t="shared" si="9"/>
        <v/>
      </c>
      <c r="V275" s="137" t="str">
        <f t="shared" si="10"/>
        <v/>
      </c>
    </row>
    <row r="276" spans="3:22" s="104" customFormat="1" x14ac:dyDescent="0.25">
      <c r="C276" s="135"/>
      <c r="U276" s="137" t="str">
        <f t="shared" si="9"/>
        <v/>
      </c>
      <c r="V276" s="137" t="str">
        <f t="shared" si="10"/>
        <v/>
      </c>
    </row>
    <row r="277" spans="3:22" s="104" customFormat="1" x14ac:dyDescent="0.25">
      <c r="C277" s="135"/>
      <c r="U277" s="137" t="str">
        <f t="shared" si="9"/>
        <v/>
      </c>
      <c r="V277" s="137" t="str">
        <f t="shared" si="10"/>
        <v/>
      </c>
    </row>
    <row r="278" spans="3:22" s="104" customFormat="1" x14ac:dyDescent="0.25">
      <c r="C278" s="135"/>
      <c r="U278" s="137" t="str">
        <f t="shared" si="9"/>
        <v/>
      </c>
      <c r="V278" s="137" t="str">
        <f t="shared" si="10"/>
        <v/>
      </c>
    </row>
    <row r="279" spans="3:22" s="104" customFormat="1" x14ac:dyDescent="0.25">
      <c r="C279" s="135"/>
      <c r="U279" s="137" t="str">
        <f t="shared" si="9"/>
        <v/>
      </c>
      <c r="V279" s="137" t="str">
        <f t="shared" si="10"/>
        <v/>
      </c>
    </row>
    <row r="280" spans="3:22" s="104" customFormat="1" x14ac:dyDescent="0.25">
      <c r="C280" s="135"/>
      <c r="U280" s="137" t="str">
        <f t="shared" si="9"/>
        <v/>
      </c>
      <c r="V280" s="137" t="str">
        <f t="shared" si="10"/>
        <v/>
      </c>
    </row>
    <row r="281" spans="3:22" s="104" customFormat="1" x14ac:dyDescent="0.25">
      <c r="C281" s="135"/>
      <c r="U281" s="137" t="str">
        <f t="shared" si="9"/>
        <v/>
      </c>
      <c r="V281" s="137" t="str">
        <f t="shared" si="10"/>
        <v/>
      </c>
    </row>
    <row r="282" spans="3:22" s="104" customFormat="1" x14ac:dyDescent="0.25">
      <c r="C282" s="135"/>
      <c r="U282" s="137" t="str">
        <f t="shared" ref="U282:U345" si="11">CONCATENATE(B267:B282,K282)</f>
        <v/>
      </c>
      <c r="V282" s="137" t="str">
        <f t="shared" si="10"/>
        <v/>
      </c>
    </row>
    <row r="283" spans="3:22" s="104" customFormat="1" x14ac:dyDescent="0.25">
      <c r="C283" s="135"/>
      <c r="U283" s="137" t="str">
        <f t="shared" si="11"/>
        <v/>
      </c>
      <c r="V283" s="137" t="str">
        <f t="shared" si="10"/>
        <v/>
      </c>
    </row>
    <row r="284" spans="3:22" s="104" customFormat="1" x14ac:dyDescent="0.25">
      <c r="C284" s="135"/>
      <c r="U284" s="137" t="str">
        <f t="shared" si="11"/>
        <v/>
      </c>
      <c r="V284" s="137" t="str">
        <f t="shared" si="10"/>
        <v/>
      </c>
    </row>
    <row r="285" spans="3:22" s="104" customFormat="1" x14ac:dyDescent="0.25">
      <c r="C285" s="135"/>
      <c r="U285" s="137" t="str">
        <f t="shared" si="11"/>
        <v/>
      </c>
      <c r="V285" s="137" t="str">
        <f t="shared" si="10"/>
        <v/>
      </c>
    </row>
    <row r="286" spans="3:22" s="104" customFormat="1" x14ac:dyDescent="0.25">
      <c r="C286" s="135"/>
      <c r="U286" s="137" t="str">
        <f t="shared" si="11"/>
        <v/>
      </c>
      <c r="V286" s="137" t="str">
        <f t="shared" si="10"/>
        <v/>
      </c>
    </row>
    <row r="287" spans="3:22" s="104" customFormat="1" x14ac:dyDescent="0.25">
      <c r="C287" s="135"/>
      <c r="U287" s="137" t="str">
        <f t="shared" si="11"/>
        <v/>
      </c>
      <c r="V287" s="137" t="str">
        <f t="shared" si="10"/>
        <v/>
      </c>
    </row>
    <row r="288" spans="3:22" s="104" customFormat="1" x14ac:dyDescent="0.25">
      <c r="C288" s="135"/>
      <c r="U288" s="137" t="str">
        <f t="shared" si="11"/>
        <v/>
      </c>
      <c r="V288" s="137" t="str">
        <f t="shared" si="10"/>
        <v/>
      </c>
    </row>
    <row r="289" spans="3:22" s="104" customFormat="1" x14ac:dyDescent="0.25">
      <c r="C289" s="135"/>
      <c r="U289" s="137" t="str">
        <f t="shared" si="11"/>
        <v/>
      </c>
      <c r="V289" s="137" t="str">
        <f t="shared" si="10"/>
        <v/>
      </c>
    </row>
    <row r="290" spans="3:22" s="104" customFormat="1" x14ac:dyDescent="0.25">
      <c r="C290" s="135"/>
      <c r="U290" s="137" t="str">
        <f t="shared" si="11"/>
        <v/>
      </c>
      <c r="V290" s="137" t="str">
        <f t="shared" si="10"/>
        <v/>
      </c>
    </row>
    <row r="291" spans="3:22" s="104" customFormat="1" x14ac:dyDescent="0.25">
      <c r="C291" s="135"/>
      <c r="U291" s="137" t="str">
        <f t="shared" si="11"/>
        <v/>
      </c>
      <c r="V291" s="137" t="str">
        <f t="shared" si="10"/>
        <v/>
      </c>
    </row>
    <row r="292" spans="3:22" s="104" customFormat="1" x14ac:dyDescent="0.25">
      <c r="C292" s="135"/>
      <c r="U292" s="137" t="str">
        <f t="shared" si="11"/>
        <v/>
      </c>
      <c r="V292" s="137" t="str">
        <f t="shared" si="10"/>
        <v/>
      </c>
    </row>
    <row r="293" spans="3:22" s="104" customFormat="1" x14ac:dyDescent="0.25">
      <c r="C293" s="135"/>
      <c r="U293" s="137" t="str">
        <f t="shared" si="11"/>
        <v/>
      </c>
      <c r="V293" s="137" t="str">
        <f t="shared" si="10"/>
        <v/>
      </c>
    </row>
    <row r="294" spans="3:22" s="104" customFormat="1" x14ac:dyDescent="0.25">
      <c r="C294" s="135"/>
      <c r="U294" s="137" t="str">
        <f t="shared" si="11"/>
        <v/>
      </c>
      <c r="V294" s="137" t="str">
        <f t="shared" si="10"/>
        <v/>
      </c>
    </row>
    <row r="295" spans="3:22" s="104" customFormat="1" x14ac:dyDescent="0.25">
      <c r="C295" s="135"/>
      <c r="U295" s="137" t="str">
        <f t="shared" si="11"/>
        <v/>
      </c>
      <c r="V295" s="137" t="str">
        <f t="shared" si="10"/>
        <v/>
      </c>
    </row>
    <row r="296" spans="3:22" s="104" customFormat="1" x14ac:dyDescent="0.25">
      <c r="C296" s="135"/>
      <c r="U296" s="137" t="str">
        <f t="shared" si="11"/>
        <v/>
      </c>
      <c r="V296" s="137" t="str">
        <f t="shared" si="10"/>
        <v/>
      </c>
    </row>
    <row r="297" spans="3:22" s="104" customFormat="1" x14ac:dyDescent="0.25">
      <c r="C297" s="135"/>
      <c r="U297" s="137" t="str">
        <f t="shared" si="11"/>
        <v/>
      </c>
      <c r="V297" s="137" t="str">
        <f t="shared" si="10"/>
        <v/>
      </c>
    </row>
    <row r="298" spans="3:22" s="104" customFormat="1" x14ac:dyDescent="0.25">
      <c r="C298" s="135"/>
      <c r="U298" s="137" t="str">
        <f t="shared" si="11"/>
        <v/>
      </c>
      <c r="V298" s="137" t="str">
        <f t="shared" si="10"/>
        <v/>
      </c>
    </row>
    <row r="299" spans="3:22" s="104" customFormat="1" x14ac:dyDescent="0.25">
      <c r="C299" s="135"/>
      <c r="U299" s="137" t="str">
        <f t="shared" si="11"/>
        <v/>
      </c>
      <c r="V299" s="137" t="str">
        <f t="shared" si="10"/>
        <v/>
      </c>
    </row>
    <row r="300" spans="3:22" s="104" customFormat="1" x14ac:dyDescent="0.25">
      <c r="C300" s="135"/>
      <c r="U300" s="137" t="str">
        <f t="shared" si="11"/>
        <v/>
      </c>
      <c r="V300" s="137" t="str">
        <f t="shared" si="10"/>
        <v/>
      </c>
    </row>
    <row r="301" spans="3:22" s="104" customFormat="1" x14ac:dyDescent="0.25">
      <c r="C301" s="135"/>
      <c r="U301" s="137" t="str">
        <f t="shared" si="11"/>
        <v/>
      </c>
      <c r="V301" s="137" t="str">
        <f t="shared" si="10"/>
        <v/>
      </c>
    </row>
    <row r="302" spans="3:22" s="104" customFormat="1" x14ac:dyDescent="0.25">
      <c r="C302" s="135"/>
      <c r="U302" s="137" t="str">
        <f t="shared" si="11"/>
        <v/>
      </c>
      <c r="V302" s="137" t="str">
        <f t="shared" si="10"/>
        <v/>
      </c>
    </row>
    <row r="303" spans="3:22" s="104" customFormat="1" x14ac:dyDescent="0.25">
      <c r="C303" s="135"/>
      <c r="U303" s="137" t="str">
        <f t="shared" si="11"/>
        <v/>
      </c>
      <c r="V303" s="137" t="str">
        <f t="shared" si="10"/>
        <v/>
      </c>
    </row>
    <row r="304" spans="3:22" s="104" customFormat="1" x14ac:dyDescent="0.25">
      <c r="C304" s="135"/>
      <c r="U304" s="137" t="str">
        <f t="shared" si="11"/>
        <v/>
      </c>
      <c r="V304" s="137" t="str">
        <f t="shared" si="10"/>
        <v/>
      </c>
    </row>
    <row r="305" spans="3:22" s="104" customFormat="1" x14ac:dyDescent="0.25">
      <c r="C305" s="135"/>
      <c r="U305" s="137" t="str">
        <f t="shared" si="11"/>
        <v/>
      </c>
      <c r="V305" s="137" t="str">
        <f t="shared" si="10"/>
        <v/>
      </c>
    </row>
    <row r="306" spans="3:22" s="104" customFormat="1" x14ac:dyDescent="0.25">
      <c r="C306" s="135"/>
      <c r="U306" s="137" t="str">
        <f t="shared" si="11"/>
        <v/>
      </c>
      <c r="V306" s="137" t="str">
        <f t="shared" si="10"/>
        <v/>
      </c>
    </row>
    <row r="307" spans="3:22" s="104" customFormat="1" x14ac:dyDescent="0.25">
      <c r="C307" s="135"/>
      <c r="U307" s="137" t="str">
        <f t="shared" si="11"/>
        <v/>
      </c>
      <c r="V307" s="137" t="str">
        <f t="shared" si="10"/>
        <v/>
      </c>
    </row>
    <row r="308" spans="3:22" s="104" customFormat="1" x14ac:dyDescent="0.25">
      <c r="C308" s="135"/>
      <c r="U308" s="137" t="str">
        <f t="shared" si="11"/>
        <v/>
      </c>
      <c r="V308" s="137" t="str">
        <f t="shared" si="10"/>
        <v/>
      </c>
    </row>
    <row r="309" spans="3:22" s="104" customFormat="1" x14ac:dyDescent="0.25">
      <c r="C309" s="135"/>
      <c r="U309" s="137" t="str">
        <f t="shared" si="11"/>
        <v/>
      </c>
      <c r="V309" s="137" t="str">
        <f t="shared" si="10"/>
        <v/>
      </c>
    </row>
    <row r="310" spans="3:22" s="104" customFormat="1" x14ac:dyDescent="0.25">
      <c r="C310" s="135"/>
      <c r="U310" s="137" t="str">
        <f t="shared" si="11"/>
        <v/>
      </c>
      <c r="V310" s="137" t="str">
        <f t="shared" si="10"/>
        <v/>
      </c>
    </row>
    <row r="311" spans="3:22" s="104" customFormat="1" x14ac:dyDescent="0.25">
      <c r="C311" s="135"/>
      <c r="U311" s="137" t="str">
        <f t="shared" si="11"/>
        <v/>
      </c>
      <c r="V311" s="137" t="str">
        <f t="shared" si="10"/>
        <v/>
      </c>
    </row>
    <row r="312" spans="3:22" s="104" customFormat="1" x14ac:dyDescent="0.25">
      <c r="C312" s="135"/>
      <c r="U312" s="137" t="str">
        <f t="shared" si="11"/>
        <v/>
      </c>
      <c r="V312" s="137" t="str">
        <f t="shared" si="10"/>
        <v/>
      </c>
    </row>
    <row r="313" spans="3:22" s="104" customFormat="1" x14ac:dyDescent="0.25">
      <c r="C313" s="135"/>
      <c r="U313" s="137" t="str">
        <f t="shared" si="11"/>
        <v/>
      </c>
      <c r="V313" s="137" t="str">
        <f t="shared" si="10"/>
        <v/>
      </c>
    </row>
    <row r="314" spans="3:22" s="104" customFormat="1" x14ac:dyDescent="0.25">
      <c r="C314" s="135"/>
      <c r="U314" s="137" t="str">
        <f t="shared" si="11"/>
        <v/>
      </c>
      <c r="V314" s="137" t="str">
        <f t="shared" si="10"/>
        <v/>
      </c>
    </row>
    <row r="315" spans="3:22" s="104" customFormat="1" x14ac:dyDescent="0.25">
      <c r="C315" s="135"/>
      <c r="U315" s="137" t="str">
        <f t="shared" si="11"/>
        <v/>
      </c>
      <c r="V315" s="137" t="str">
        <f t="shared" si="10"/>
        <v/>
      </c>
    </row>
    <row r="316" spans="3:22" s="104" customFormat="1" x14ac:dyDescent="0.25">
      <c r="C316" s="135"/>
      <c r="U316" s="137" t="str">
        <f t="shared" si="11"/>
        <v/>
      </c>
      <c r="V316" s="137" t="str">
        <f t="shared" si="10"/>
        <v/>
      </c>
    </row>
    <row r="317" spans="3:22" s="104" customFormat="1" x14ac:dyDescent="0.25">
      <c r="C317" s="135"/>
      <c r="U317" s="137" t="str">
        <f t="shared" si="11"/>
        <v/>
      </c>
      <c r="V317" s="137" t="str">
        <f t="shared" si="10"/>
        <v/>
      </c>
    </row>
    <row r="318" spans="3:22" s="104" customFormat="1" x14ac:dyDescent="0.25">
      <c r="C318" s="135"/>
      <c r="U318" s="137" t="str">
        <f t="shared" si="11"/>
        <v/>
      </c>
      <c r="V318" s="137" t="str">
        <f t="shared" si="10"/>
        <v/>
      </c>
    </row>
    <row r="319" spans="3:22" s="104" customFormat="1" x14ac:dyDescent="0.25">
      <c r="C319" s="135"/>
      <c r="U319" s="137" t="str">
        <f t="shared" si="11"/>
        <v/>
      </c>
      <c r="V319" s="137" t="str">
        <f t="shared" si="10"/>
        <v/>
      </c>
    </row>
    <row r="320" spans="3:22" s="104" customFormat="1" x14ac:dyDescent="0.25">
      <c r="C320" s="135"/>
      <c r="U320" s="137" t="str">
        <f t="shared" si="11"/>
        <v/>
      </c>
      <c r="V320" s="137" t="str">
        <f t="shared" si="10"/>
        <v/>
      </c>
    </row>
    <row r="321" spans="3:22" s="104" customFormat="1" x14ac:dyDescent="0.25">
      <c r="C321" s="135"/>
      <c r="U321" s="137" t="str">
        <f t="shared" si="11"/>
        <v/>
      </c>
      <c r="V321" s="137" t="str">
        <f t="shared" si="10"/>
        <v/>
      </c>
    </row>
    <row r="322" spans="3:22" s="104" customFormat="1" x14ac:dyDescent="0.25">
      <c r="C322" s="135"/>
      <c r="U322" s="137" t="str">
        <f t="shared" si="11"/>
        <v/>
      </c>
      <c r="V322" s="137" t="str">
        <f t="shared" si="10"/>
        <v/>
      </c>
    </row>
    <row r="323" spans="3:22" s="104" customFormat="1" x14ac:dyDescent="0.25">
      <c r="C323" s="135"/>
      <c r="U323" s="137" t="str">
        <f t="shared" si="11"/>
        <v/>
      </c>
      <c r="V323" s="137" t="str">
        <f t="shared" si="10"/>
        <v/>
      </c>
    </row>
    <row r="324" spans="3:22" s="104" customFormat="1" x14ac:dyDescent="0.25">
      <c r="C324" s="135"/>
      <c r="U324" s="137" t="str">
        <f t="shared" si="11"/>
        <v/>
      </c>
      <c r="V324" s="137" t="str">
        <f t="shared" si="10"/>
        <v/>
      </c>
    </row>
    <row r="325" spans="3:22" s="104" customFormat="1" x14ac:dyDescent="0.25">
      <c r="C325" s="135"/>
      <c r="U325" s="137" t="str">
        <f t="shared" si="11"/>
        <v/>
      </c>
      <c r="V325" s="137" t="str">
        <f t="shared" si="10"/>
        <v/>
      </c>
    </row>
    <row r="326" spans="3:22" s="104" customFormat="1" x14ac:dyDescent="0.25">
      <c r="C326" s="135"/>
      <c r="U326" s="137" t="str">
        <f t="shared" si="11"/>
        <v/>
      </c>
      <c r="V326" s="137" t="str">
        <f t="shared" si="10"/>
        <v/>
      </c>
    </row>
    <row r="327" spans="3:22" s="104" customFormat="1" x14ac:dyDescent="0.25">
      <c r="C327" s="135"/>
      <c r="U327" s="137" t="str">
        <f t="shared" si="11"/>
        <v/>
      </c>
      <c r="V327" s="137" t="str">
        <f t="shared" si="10"/>
        <v/>
      </c>
    </row>
    <row r="328" spans="3:22" s="104" customFormat="1" x14ac:dyDescent="0.25">
      <c r="C328" s="135"/>
      <c r="U328" s="137" t="str">
        <f t="shared" si="11"/>
        <v/>
      </c>
      <c r="V328" s="137" t="str">
        <f t="shared" si="10"/>
        <v/>
      </c>
    </row>
    <row r="329" spans="3:22" s="104" customFormat="1" x14ac:dyDescent="0.25">
      <c r="C329" s="135"/>
      <c r="U329" s="137" t="str">
        <f t="shared" si="11"/>
        <v/>
      </c>
      <c r="V329" s="137" t="str">
        <f t="shared" si="10"/>
        <v/>
      </c>
    </row>
    <row r="330" spans="3:22" s="104" customFormat="1" x14ac:dyDescent="0.25">
      <c r="C330" s="135"/>
      <c r="U330" s="137" t="str">
        <f t="shared" si="11"/>
        <v/>
      </c>
      <c r="V330" s="137" t="str">
        <f t="shared" si="10"/>
        <v/>
      </c>
    </row>
    <row r="331" spans="3:22" s="104" customFormat="1" x14ac:dyDescent="0.25">
      <c r="C331" s="135"/>
      <c r="U331" s="137" t="str">
        <f t="shared" si="11"/>
        <v/>
      </c>
      <c r="V331" s="137" t="str">
        <f t="shared" ref="V331:V394" si="12">CONCATENATE(B331,R331)</f>
        <v/>
      </c>
    </row>
    <row r="332" spans="3:22" s="104" customFormat="1" x14ac:dyDescent="0.25">
      <c r="C332" s="135"/>
      <c r="U332" s="137" t="str">
        <f t="shared" si="11"/>
        <v/>
      </c>
      <c r="V332" s="137" t="str">
        <f t="shared" si="12"/>
        <v/>
      </c>
    </row>
    <row r="333" spans="3:22" s="104" customFormat="1" x14ac:dyDescent="0.25">
      <c r="C333" s="135"/>
      <c r="U333" s="137" t="str">
        <f t="shared" si="11"/>
        <v/>
      </c>
      <c r="V333" s="137" t="str">
        <f t="shared" si="12"/>
        <v/>
      </c>
    </row>
    <row r="334" spans="3:22" s="104" customFormat="1" x14ac:dyDescent="0.25">
      <c r="C334" s="135"/>
      <c r="U334" s="137" t="str">
        <f t="shared" si="11"/>
        <v/>
      </c>
      <c r="V334" s="137" t="str">
        <f t="shared" si="12"/>
        <v/>
      </c>
    </row>
    <row r="335" spans="3:22" s="104" customFormat="1" x14ac:dyDescent="0.25">
      <c r="C335" s="135"/>
      <c r="U335" s="137" t="str">
        <f t="shared" si="11"/>
        <v/>
      </c>
      <c r="V335" s="137" t="str">
        <f t="shared" si="12"/>
        <v/>
      </c>
    </row>
    <row r="336" spans="3:22" s="104" customFormat="1" x14ac:dyDescent="0.25">
      <c r="C336" s="135"/>
      <c r="U336" s="137" t="str">
        <f t="shared" si="11"/>
        <v/>
      </c>
      <c r="V336" s="137" t="str">
        <f t="shared" si="12"/>
        <v/>
      </c>
    </row>
    <row r="337" spans="3:22" s="104" customFormat="1" x14ac:dyDescent="0.25">
      <c r="C337" s="135"/>
      <c r="U337" s="137" t="str">
        <f t="shared" si="11"/>
        <v/>
      </c>
      <c r="V337" s="137" t="str">
        <f t="shared" si="12"/>
        <v/>
      </c>
    </row>
    <row r="338" spans="3:22" s="104" customFormat="1" x14ac:dyDescent="0.25">
      <c r="C338" s="135"/>
      <c r="U338" s="137" t="str">
        <f t="shared" si="11"/>
        <v/>
      </c>
      <c r="V338" s="137" t="str">
        <f t="shared" si="12"/>
        <v/>
      </c>
    </row>
    <row r="339" spans="3:22" s="104" customFormat="1" x14ac:dyDescent="0.25">
      <c r="C339" s="135"/>
      <c r="U339" s="137" t="str">
        <f t="shared" si="11"/>
        <v/>
      </c>
      <c r="V339" s="137" t="str">
        <f t="shared" si="12"/>
        <v/>
      </c>
    </row>
    <row r="340" spans="3:22" s="104" customFormat="1" x14ac:dyDescent="0.25">
      <c r="C340" s="135"/>
      <c r="U340" s="137" t="str">
        <f t="shared" si="11"/>
        <v/>
      </c>
      <c r="V340" s="137" t="str">
        <f t="shared" si="12"/>
        <v/>
      </c>
    </row>
    <row r="341" spans="3:22" s="104" customFormat="1" x14ac:dyDescent="0.25">
      <c r="C341" s="135"/>
      <c r="U341" s="137" t="str">
        <f t="shared" si="11"/>
        <v/>
      </c>
      <c r="V341" s="137" t="str">
        <f t="shared" si="12"/>
        <v/>
      </c>
    </row>
    <row r="342" spans="3:22" s="104" customFormat="1" x14ac:dyDescent="0.25">
      <c r="C342" s="135"/>
      <c r="U342" s="137" t="str">
        <f t="shared" si="11"/>
        <v/>
      </c>
      <c r="V342" s="137" t="str">
        <f t="shared" si="12"/>
        <v/>
      </c>
    </row>
    <row r="343" spans="3:22" s="104" customFormat="1" x14ac:dyDescent="0.25">
      <c r="C343" s="135"/>
      <c r="U343" s="137" t="str">
        <f t="shared" si="11"/>
        <v/>
      </c>
      <c r="V343" s="137" t="str">
        <f t="shared" si="12"/>
        <v/>
      </c>
    </row>
    <row r="344" spans="3:22" s="104" customFormat="1" x14ac:dyDescent="0.25">
      <c r="C344" s="135"/>
      <c r="U344" s="137" t="str">
        <f t="shared" si="11"/>
        <v/>
      </c>
      <c r="V344" s="137" t="str">
        <f t="shared" si="12"/>
        <v/>
      </c>
    </row>
    <row r="345" spans="3:22" s="104" customFormat="1" x14ac:dyDescent="0.25">
      <c r="C345" s="135"/>
      <c r="U345" s="137" t="str">
        <f t="shared" si="11"/>
        <v/>
      </c>
      <c r="V345" s="137" t="str">
        <f t="shared" si="12"/>
        <v/>
      </c>
    </row>
    <row r="346" spans="3:22" s="104" customFormat="1" x14ac:dyDescent="0.25">
      <c r="C346" s="135"/>
      <c r="U346" s="137" t="str">
        <f t="shared" ref="U346:U400" si="13">CONCATENATE(B331:B346,K346)</f>
        <v/>
      </c>
      <c r="V346" s="137" t="str">
        <f t="shared" si="12"/>
        <v/>
      </c>
    </row>
    <row r="347" spans="3:22" s="104" customFormat="1" x14ac:dyDescent="0.25">
      <c r="C347" s="135"/>
      <c r="U347" s="137" t="str">
        <f t="shared" si="13"/>
        <v/>
      </c>
      <c r="V347" s="137" t="str">
        <f t="shared" si="12"/>
        <v/>
      </c>
    </row>
    <row r="348" spans="3:22" s="104" customFormat="1" x14ac:dyDescent="0.25">
      <c r="C348" s="135"/>
      <c r="U348" s="137" t="str">
        <f t="shared" si="13"/>
        <v/>
      </c>
      <c r="V348" s="137" t="str">
        <f t="shared" si="12"/>
        <v/>
      </c>
    </row>
    <row r="349" spans="3:22" s="104" customFormat="1" x14ac:dyDescent="0.25">
      <c r="C349" s="135"/>
      <c r="U349" s="137" t="str">
        <f t="shared" si="13"/>
        <v/>
      </c>
      <c r="V349" s="137" t="str">
        <f t="shared" si="12"/>
        <v/>
      </c>
    </row>
    <row r="350" spans="3:22" s="104" customFormat="1" x14ac:dyDescent="0.25">
      <c r="C350" s="135"/>
      <c r="U350" s="137" t="str">
        <f t="shared" si="13"/>
        <v/>
      </c>
      <c r="V350" s="137" t="str">
        <f t="shared" si="12"/>
        <v/>
      </c>
    </row>
    <row r="351" spans="3:22" s="104" customFormat="1" x14ac:dyDescent="0.25">
      <c r="C351" s="135"/>
      <c r="U351" s="137" t="str">
        <f t="shared" si="13"/>
        <v/>
      </c>
      <c r="V351" s="137" t="str">
        <f t="shared" si="12"/>
        <v/>
      </c>
    </row>
    <row r="352" spans="3:22" s="104" customFormat="1" x14ac:dyDescent="0.25">
      <c r="C352" s="135"/>
      <c r="U352" s="137" t="str">
        <f t="shared" si="13"/>
        <v/>
      </c>
      <c r="V352" s="137" t="str">
        <f t="shared" si="12"/>
        <v/>
      </c>
    </row>
    <row r="353" spans="3:22" s="104" customFormat="1" x14ac:dyDescent="0.25">
      <c r="C353" s="135"/>
      <c r="U353" s="137" t="str">
        <f t="shared" si="13"/>
        <v/>
      </c>
      <c r="V353" s="137" t="str">
        <f t="shared" si="12"/>
        <v/>
      </c>
    </row>
    <row r="354" spans="3:22" s="104" customFormat="1" x14ac:dyDescent="0.25">
      <c r="C354" s="135"/>
      <c r="U354" s="137" t="str">
        <f t="shared" si="13"/>
        <v/>
      </c>
      <c r="V354" s="137" t="str">
        <f t="shared" si="12"/>
        <v/>
      </c>
    </row>
    <row r="355" spans="3:22" s="104" customFormat="1" x14ac:dyDescent="0.25">
      <c r="C355" s="135"/>
      <c r="U355" s="137" t="str">
        <f t="shared" si="13"/>
        <v/>
      </c>
      <c r="V355" s="137" t="str">
        <f t="shared" si="12"/>
        <v/>
      </c>
    </row>
    <row r="356" spans="3:22" s="104" customFormat="1" x14ac:dyDescent="0.25">
      <c r="C356" s="135"/>
      <c r="U356" s="137" t="str">
        <f t="shared" si="13"/>
        <v/>
      </c>
      <c r="V356" s="137" t="str">
        <f t="shared" si="12"/>
        <v/>
      </c>
    </row>
    <row r="357" spans="3:22" s="104" customFormat="1" x14ac:dyDescent="0.25">
      <c r="C357" s="135"/>
      <c r="U357" s="137" t="str">
        <f t="shared" si="13"/>
        <v/>
      </c>
      <c r="V357" s="137" t="str">
        <f t="shared" si="12"/>
        <v/>
      </c>
    </row>
    <row r="358" spans="3:22" s="104" customFormat="1" x14ac:dyDescent="0.25">
      <c r="C358" s="135"/>
      <c r="U358" s="137" t="str">
        <f t="shared" si="13"/>
        <v/>
      </c>
      <c r="V358" s="137" t="str">
        <f t="shared" si="12"/>
        <v/>
      </c>
    </row>
    <row r="359" spans="3:22" s="104" customFormat="1" x14ac:dyDescent="0.25">
      <c r="C359" s="135"/>
      <c r="U359" s="137" t="str">
        <f t="shared" si="13"/>
        <v/>
      </c>
      <c r="V359" s="137" t="str">
        <f t="shared" si="12"/>
        <v/>
      </c>
    </row>
    <row r="360" spans="3:22" s="104" customFormat="1" x14ac:dyDescent="0.25">
      <c r="C360" s="135"/>
      <c r="U360" s="137" t="str">
        <f t="shared" si="13"/>
        <v/>
      </c>
      <c r="V360" s="137" t="str">
        <f t="shared" si="12"/>
        <v/>
      </c>
    </row>
    <row r="361" spans="3:22" s="104" customFormat="1" x14ac:dyDescent="0.25">
      <c r="C361" s="135"/>
      <c r="U361" s="137" t="str">
        <f t="shared" si="13"/>
        <v/>
      </c>
      <c r="V361" s="137" t="str">
        <f t="shared" si="12"/>
        <v/>
      </c>
    </row>
    <row r="362" spans="3:22" s="104" customFormat="1" x14ac:dyDescent="0.25">
      <c r="C362" s="135"/>
      <c r="U362" s="137" t="str">
        <f t="shared" si="13"/>
        <v/>
      </c>
      <c r="V362" s="137" t="str">
        <f t="shared" si="12"/>
        <v/>
      </c>
    </row>
    <row r="363" spans="3:22" s="104" customFormat="1" x14ac:dyDescent="0.25">
      <c r="C363" s="135"/>
      <c r="U363" s="137" t="str">
        <f t="shared" si="13"/>
        <v/>
      </c>
      <c r="V363" s="137" t="str">
        <f t="shared" si="12"/>
        <v/>
      </c>
    </row>
    <row r="364" spans="3:22" s="104" customFormat="1" x14ac:dyDescent="0.25">
      <c r="C364" s="135"/>
      <c r="U364" s="137" t="str">
        <f t="shared" si="13"/>
        <v/>
      </c>
      <c r="V364" s="137" t="str">
        <f t="shared" si="12"/>
        <v/>
      </c>
    </row>
    <row r="365" spans="3:22" s="104" customFormat="1" x14ac:dyDescent="0.25">
      <c r="C365" s="135"/>
      <c r="U365" s="137" t="str">
        <f t="shared" si="13"/>
        <v/>
      </c>
      <c r="V365" s="137" t="str">
        <f t="shared" si="12"/>
        <v/>
      </c>
    </row>
    <row r="366" spans="3:22" s="104" customFormat="1" x14ac:dyDescent="0.25">
      <c r="C366" s="135"/>
      <c r="U366" s="137" t="str">
        <f t="shared" si="13"/>
        <v/>
      </c>
      <c r="V366" s="137" t="str">
        <f t="shared" si="12"/>
        <v/>
      </c>
    </row>
    <row r="367" spans="3:22" s="104" customFormat="1" x14ac:dyDescent="0.25">
      <c r="C367" s="135"/>
      <c r="U367" s="137" t="str">
        <f t="shared" si="13"/>
        <v/>
      </c>
      <c r="V367" s="137" t="str">
        <f t="shared" si="12"/>
        <v/>
      </c>
    </row>
    <row r="368" spans="3:22" s="104" customFormat="1" x14ac:dyDescent="0.25">
      <c r="C368" s="135"/>
      <c r="U368" s="137" t="str">
        <f t="shared" si="13"/>
        <v/>
      </c>
      <c r="V368" s="137" t="str">
        <f t="shared" si="12"/>
        <v/>
      </c>
    </row>
    <row r="369" spans="3:22" s="104" customFormat="1" x14ac:dyDescent="0.25">
      <c r="C369" s="135"/>
      <c r="U369" s="137" t="str">
        <f t="shared" si="13"/>
        <v/>
      </c>
      <c r="V369" s="137" t="str">
        <f t="shared" si="12"/>
        <v/>
      </c>
    </row>
    <row r="370" spans="3:22" s="104" customFormat="1" x14ac:dyDescent="0.25">
      <c r="C370" s="135"/>
      <c r="U370" s="137" t="str">
        <f t="shared" si="13"/>
        <v/>
      </c>
      <c r="V370" s="137" t="str">
        <f t="shared" si="12"/>
        <v/>
      </c>
    </row>
    <row r="371" spans="3:22" s="104" customFormat="1" x14ac:dyDescent="0.25">
      <c r="C371" s="135"/>
      <c r="U371" s="137" t="str">
        <f t="shared" si="13"/>
        <v/>
      </c>
      <c r="V371" s="137" t="str">
        <f t="shared" si="12"/>
        <v/>
      </c>
    </row>
    <row r="372" spans="3:22" s="104" customFormat="1" x14ac:dyDescent="0.25">
      <c r="C372" s="135"/>
      <c r="U372" s="137" t="str">
        <f t="shared" si="13"/>
        <v/>
      </c>
      <c r="V372" s="137" t="str">
        <f t="shared" si="12"/>
        <v/>
      </c>
    </row>
    <row r="373" spans="3:22" s="104" customFormat="1" x14ac:dyDescent="0.25">
      <c r="C373" s="135"/>
      <c r="U373" s="137" t="str">
        <f t="shared" si="13"/>
        <v/>
      </c>
      <c r="V373" s="137" t="str">
        <f t="shared" si="12"/>
        <v/>
      </c>
    </row>
    <row r="374" spans="3:22" s="104" customFormat="1" x14ac:dyDescent="0.25">
      <c r="C374" s="135"/>
      <c r="U374" s="137" t="str">
        <f t="shared" si="13"/>
        <v/>
      </c>
      <c r="V374" s="137" t="str">
        <f t="shared" si="12"/>
        <v/>
      </c>
    </row>
    <row r="375" spans="3:22" s="104" customFormat="1" x14ac:dyDescent="0.25">
      <c r="C375" s="135"/>
      <c r="U375" s="137" t="str">
        <f t="shared" si="13"/>
        <v/>
      </c>
      <c r="V375" s="137" t="str">
        <f t="shared" si="12"/>
        <v/>
      </c>
    </row>
    <row r="376" spans="3:22" s="104" customFormat="1" x14ac:dyDescent="0.25">
      <c r="C376" s="135"/>
      <c r="U376" s="137" t="str">
        <f t="shared" si="13"/>
        <v/>
      </c>
      <c r="V376" s="137" t="str">
        <f t="shared" si="12"/>
        <v/>
      </c>
    </row>
    <row r="377" spans="3:22" s="104" customFormat="1" x14ac:dyDescent="0.25">
      <c r="C377" s="135"/>
      <c r="U377" s="137" t="str">
        <f t="shared" si="13"/>
        <v/>
      </c>
      <c r="V377" s="137" t="str">
        <f t="shared" si="12"/>
        <v/>
      </c>
    </row>
    <row r="378" spans="3:22" s="104" customFormat="1" x14ac:dyDescent="0.25">
      <c r="C378" s="135"/>
      <c r="U378" s="137" t="str">
        <f t="shared" si="13"/>
        <v/>
      </c>
      <c r="V378" s="137" t="str">
        <f t="shared" si="12"/>
        <v/>
      </c>
    </row>
    <row r="379" spans="3:22" s="104" customFormat="1" x14ac:dyDescent="0.25">
      <c r="C379" s="135"/>
      <c r="U379" s="137" t="str">
        <f t="shared" si="13"/>
        <v/>
      </c>
      <c r="V379" s="137" t="str">
        <f t="shared" si="12"/>
        <v/>
      </c>
    </row>
    <row r="380" spans="3:22" s="104" customFormat="1" x14ac:dyDescent="0.25">
      <c r="C380" s="135"/>
      <c r="U380" s="137" t="str">
        <f t="shared" si="13"/>
        <v/>
      </c>
      <c r="V380" s="137" t="str">
        <f t="shared" si="12"/>
        <v/>
      </c>
    </row>
    <row r="381" spans="3:22" s="104" customFormat="1" x14ac:dyDescent="0.25">
      <c r="C381" s="135"/>
      <c r="U381" s="137" t="str">
        <f t="shared" si="13"/>
        <v/>
      </c>
      <c r="V381" s="137" t="str">
        <f t="shared" si="12"/>
        <v/>
      </c>
    </row>
    <row r="382" spans="3:22" s="104" customFormat="1" x14ac:dyDescent="0.25">
      <c r="C382" s="135"/>
      <c r="U382" s="137" t="str">
        <f t="shared" si="13"/>
        <v/>
      </c>
      <c r="V382" s="137" t="str">
        <f t="shared" si="12"/>
        <v/>
      </c>
    </row>
    <row r="383" spans="3:22" s="104" customFormat="1" x14ac:dyDescent="0.25">
      <c r="C383" s="135"/>
      <c r="U383" s="137" t="str">
        <f t="shared" si="13"/>
        <v/>
      </c>
      <c r="V383" s="137" t="str">
        <f t="shared" si="12"/>
        <v/>
      </c>
    </row>
    <row r="384" spans="3:22" s="104" customFormat="1" x14ac:dyDescent="0.25">
      <c r="C384" s="135"/>
      <c r="U384" s="137" t="str">
        <f t="shared" si="13"/>
        <v/>
      </c>
      <c r="V384" s="137" t="str">
        <f t="shared" si="12"/>
        <v/>
      </c>
    </row>
    <row r="385" spans="3:22" s="104" customFormat="1" x14ac:dyDescent="0.25">
      <c r="C385" s="135"/>
      <c r="U385" s="137" t="str">
        <f t="shared" si="13"/>
        <v/>
      </c>
      <c r="V385" s="137" t="str">
        <f t="shared" si="12"/>
        <v/>
      </c>
    </row>
    <row r="386" spans="3:22" s="104" customFormat="1" x14ac:dyDescent="0.25">
      <c r="C386" s="135"/>
      <c r="U386" s="137" t="str">
        <f t="shared" si="13"/>
        <v/>
      </c>
      <c r="V386" s="137" t="str">
        <f t="shared" si="12"/>
        <v/>
      </c>
    </row>
    <row r="387" spans="3:22" s="104" customFormat="1" x14ac:dyDescent="0.25">
      <c r="C387" s="135"/>
      <c r="U387" s="137" t="str">
        <f t="shared" si="13"/>
        <v/>
      </c>
      <c r="V387" s="137" t="str">
        <f t="shared" si="12"/>
        <v/>
      </c>
    </row>
    <row r="388" spans="3:22" s="104" customFormat="1" x14ac:dyDescent="0.25">
      <c r="C388" s="135"/>
      <c r="U388" s="137" t="str">
        <f t="shared" si="13"/>
        <v/>
      </c>
      <c r="V388" s="137" t="str">
        <f t="shared" si="12"/>
        <v/>
      </c>
    </row>
    <row r="389" spans="3:22" s="104" customFormat="1" x14ac:dyDescent="0.25">
      <c r="C389" s="135"/>
      <c r="U389" s="137" t="str">
        <f t="shared" si="13"/>
        <v/>
      </c>
      <c r="V389" s="137" t="str">
        <f t="shared" si="12"/>
        <v/>
      </c>
    </row>
    <row r="390" spans="3:22" s="104" customFormat="1" x14ac:dyDescent="0.25">
      <c r="C390" s="135"/>
      <c r="U390" s="137" t="str">
        <f t="shared" si="13"/>
        <v/>
      </c>
      <c r="V390" s="137" t="str">
        <f t="shared" si="12"/>
        <v/>
      </c>
    </row>
    <row r="391" spans="3:22" s="104" customFormat="1" x14ac:dyDescent="0.25">
      <c r="C391" s="135"/>
      <c r="U391" s="137" t="str">
        <f t="shared" si="13"/>
        <v/>
      </c>
      <c r="V391" s="137" t="str">
        <f t="shared" si="12"/>
        <v/>
      </c>
    </row>
    <row r="392" spans="3:22" s="104" customFormat="1" x14ac:dyDescent="0.25">
      <c r="C392" s="135"/>
      <c r="U392" s="137" t="str">
        <f t="shared" si="13"/>
        <v/>
      </c>
      <c r="V392" s="137" t="str">
        <f t="shared" si="12"/>
        <v/>
      </c>
    </row>
    <row r="393" spans="3:22" s="104" customFormat="1" x14ac:dyDescent="0.25">
      <c r="C393" s="135"/>
      <c r="U393" s="137" t="str">
        <f t="shared" si="13"/>
        <v/>
      </c>
      <c r="V393" s="137" t="str">
        <f t="shared" si="12"/>
        <v/>
      </c>
    </row>
    <row r="394" spans="3:22" s="104" customFormat="1" x14ac:dyDescent="0.25">
      <c r="C394" s="135"/>
      <c r="U394" s="137" t="str">
        <f t="shared" si="13"/>
        <v/>
      </c>
      <c r="V394" s="137" t="str">
        <f t="shared" si="12"/>
        <v/>
      </c>
    </row>
    <row r="395" spans="3:22" s="104" customFormat="1" x14ac:dyDescent="0.25">
      <c r="C395" s="135"/>
      <c r="U395" s="137" t="str">
        <f t="shared" si="13"/>
        <v/>
      </c>
      <c r="V395" s="137" t="str">
        <f t="shared" ref="V395:V400" si="14">CONCATENATE(B395,R395)</f>
        <v/>
      </c>
    </row>
    <row r="396" spans="3:22" s="104" customFormat="1" x14ac:dyDescent="0.25">
      <c r="C396" s="135"/>
      <c r="U396" s="137" t="str">
        <f t="shared" si="13"/>
        <v/>
      </c>
      <c r="V396" s="137" t="str">
        <f t="shared" si="14"/>
        <v/>
      </c>
    </row>
    <row r="397" spans="3:22" s="104" customFormat="1" x14ac:dyDescent="0.25">
      <c r="C397" s="135"/>
      <c r="U397" s="137" t="str">
        <f t="shared" si="13"/>
        <v/>
      </c>
      <c r="V397" s="137" t="str">
        <f t="shared" si="14"/>
        <v/>
      </c>
    </row>
    <row r="398" spans="3:22" s="104" customFormat="1" x14ac:dyDescent="0.25">
      <c r="C398" s="135"/>
      <c r="U398" s="137" t="str">
        <f t="shared" si="13"/>
        <v/>
      </c>
      <c r="V398" s="137" t="str">
        <f t="shared" si="14"/>
        <v/>
      </c>
    </row>
    <row r="399" spans="3:22" s="104" customFormat="1" x14ac:dyDescent="0.25">
      <c r="C399" s="135"/>
      <c r="U399" s="137" t="str">
        <f t="shared" si="13"/>
        <v/>
      </c>
      <c r="V399" s="137" t="str">
        <f t="shared" si="14"/>
        <v/>
      </c>
    </row>
    <row r="400" spans="3:22" s="104" customFormat="1" x14ac:dyDescent="0.25">
      <c r="C400" s="135"/>
      <c r="U400" s="137" t="str">
        <f t="shared" si="13"/>
        <v/>
      </c>
      <c r="V400" s="137" t="str">
        <f t="shared" si="14"/>
        <v/>
      </c>
    </row>
    <row r="401" spans="3:3" s="104" customFormat="1" x14ac:dyDescent="0.25">
      <c r="C401" s="135"/>
    </row>
    <row r="402" spans="3:3" s="104" customFormat="1" x14ac:dyDescent="0.25">
      <c r="C402" s="135"/>
    </row>
    <row r="403" spans="3:3" s="104" customFormat="1" x14ac:dyDescent="0.25">
      <c r="C403" s="135"/>
    </row>
    <row r="404" spans="3:3" s="104" customFormat="1" x14ac:dyDescent="0.25">
      <c r="C404" s="135"/>
    </row>
    <row r="405" spans="3:3" s="104" customFormat="1" x14ac:dyDescent="0.25">
      <c r="C405" s="135"/>
    </row>
    <row r="406" spans="3:3" s="104" customFormat="1" x14ac:dyDescent="0.25">
      <c r="C406" s="135"/>
    </row>
    <row r="407" spans="3:3" s="104" customFormat="1" x14ac:dyDescent="0.25">
      <c r="C407" s="135"/>
    </row>
  </sheetData>
  <sheetProtection formatCells="0" formatColumns="0" formatRows="0" insertRows="0" insertHyperlinks="0" deleteRows="0" sort="0" autoFilter="0" pivotTables="0"/>
  <autoFilter ref="A14:R31" xr:uid="{00000000-0009-0000-0000-000003000000}"/>
  <customSheetViews>
    <customSheetView guid="{A0DEC7DD-1D4C-45C3-955D-DFB5830A85FA}" showGridLines="0" fitToPage="1" showAutoFilter="1" hiddenColumns="1" topLeftCell="D1">
      <pane ySplit="9" topLeftCell="A10" activePane="bottomLeft" state="frozen"/>
      <selection pane="bottomLeft" activeCell="F3" sqref="F3"/>
      <pageMargins left="0" right="0" top="0" bottom="0" header="0" footer="0"/>
      <pageSetup paperSize="8" scale="61" fitToHeight="10" orientation="landscape" r:id="rId1"/>
      <autoFilter ref="A14:X31" xr:uid="{1BECA27D-8303-44DC-BAC9-1F1B5DA00DF9}"/>
    </customSheetView>
    <customSheetView guid="{F5E44F79-59BF-44B0-B33B-6A3ABA7E0CD8}" showGridLines="0" fitToPage="1" showAutoFilter="1" hiddenColumns="1" topLeftCell="D1">
      <pane ySplit="9" topLeftCell="A10" activePane="bottomLeft" state="frozen"/>
      <selection pane="bottomLeft" activeCell="F3" sqref="F3"/>
      <pageMargins left="0" right="0" top="0" bottom="0" header="0" footer="0"/>
      <pageSetup paperSize="8" scale="61" fitToHeight="10" orientation="landscape" r:id="rId2"/>
      <autoFilter ref="A14:X31" xr:uid="{13BB6193-0F5B-4A67-B7DE-2D8143380E33}"/>
    </customSheetView>
  </customSheetViews>
  <mergeCells count="6">
    <mergeCell ref="P7:R7"/>
    <mergeCell ref="L7:O7"/>
    <mergeCell ref="A5:I5"/>
    <mergeCell ref="C10:C13"/>
    <mergeCell ref="G7:K7"/>
    <mergeCell ref="D7:F7"/>
  </mergeCells>
  <conditionalFormatting sqref="J17:J98">
    <cfRule type="cellIs" dxfId="73" priority="171" operator="equal">
      <formula>""</formula>
    </cfRule>
  </conditionalFormatting>
  <conditionalFormatting sqref="J16">
    <cfRule type="cellIs" dxfId="72" priority="156" operator="equal">
      <formula>""</formula>
    </cfRule>
  </conditionalFormatting>
  <conditionalFormatting sqref="H10:J10 L10:L11 P10:Q12">
    <cfRule type="cellIs" dxfId="71" priority="123" operator="equal">
      <formula>""</formula>
    </cfRule>
  </conditionalFormatting>
  <conditionalFormatting sqref="B10">
    <cfRule type="cellIs" dxfId="70" priority="125" operator="equal">
      <formula>""</formula>
    </cfRule>
  </conditionalFormatting>
  <conditionalFormatting sqref="R14 R99:R1048576 R1:R6 R8">
    <cfRule type="cellIs" dxfId="69" priority="113" operator="equal">
      <formula>"??"</formula>
    </cfRule>
    <cfRule type="cellIs" dxfId="68" priority="114" operator="equal">
      <formula>"N/A"</formula>
    </cfRule>
  </conditionalFormatting>
  <conditionalFormatting sqref="B11:B12">
    <cfRule type="cellIs" dxfId="67" priority="112" operator="equal">
      <formula>""</formula>
    </cfRule>
  </conditionalFormatting>
  <conditionalFormatting sqref="H11:J12">
    <cfRule type="cellIs" dxfId="66" priority="110" operator="equal">
      <formula>""</formula>
    </cfRule>
  </conditionalFormatting>
  <conditionalFormatting sqref="B13">
    <cfRule type="cellIs" dxfId="65" priority="99" operator="equal">
      <formula>""</formula>
    </cfRule>
  </conditionalFormatting>
  <conditionalFormatting sqref="H13:J13">
    <cfRule type="cellIs" dxfId="64" priority="97" operator="equal">
      <formula>""</formula>
    </cfRule>
  </conditionalFormatting>
  <conditionalFormatting sqref="J15">
    <cfRule type="cellIs" dxfId="63" priority="78" operator="equal">
      <formula>""</formula>
    </cfRule>
  </conditionalFormatting>
  <conditionalFormatting sqref="K10:K13">
    <cfRule type="containsText" dxfId="62" priority="54" operator="containsText" text="x">
      <formula>NOT(ISERROR(SEARCH("x",K10)))</formula>
    </cfRule>
    <cfRule type="containsText" dxfId="61" priority="67" operator="containsText" text="d">
      <formula>NOT(ISERROR(SEARCH("d",K10)))</formula>
    </cfRule>
    <cfRule type="containsText" dxfId="60" priority="68" operator="containsText" text="g">
      <formula>NOT(ISERROR(SEARCH("g",K10)))</formula>
    </cfRule>
    <cfRule type="containsText" dxfId="59" priority="69" operator="containsText" text="L">
      <formula>NOT(ISERROR(SEARCH("L",K10)))</formula>
    </cfRule>
  </conditionalFormatting>
  <conditionalFormatting sqref="K15:K98">
    <cfRule type="containsText" dxfId="58" priority="42" operator="containsText" text="x">
      <formula>NOT(ISERROR(SEARCH("x",K15)))</formula>
    </cfRule>
    <cfRule type="containsText" dxfId="57" priority="43" operator="containsText" text="d">
      <formula>NOT(ISERROR(SEARCH("d",K15)))</formula>
    </cfRule>
    <cfRule type="containsText" dxfId="56" priority="44" operator="containsText" text="g">
      <formula>NOT(ISERROR(SEARCH("g",K15)))</formula>
    </cfRule>
    <cfRule type="containsText" dxfId="55" priority="45" operator="containsText" text="L">
      <formula>NOT(ISERROR(SEARCH("L",K15)))</formula>
    </cfRule>
  </conditionalFormatting>
  <conditionalFormatting sqref="K10:K98">
    <cfRule type="cellIs" dxfId="54" priority="28" operator="equal">
      <formula>"N/A"</formula>
    </cfRule>
  </conditionalFormatting>
  <conditionalFormatting sqref="R10:R13">
    <cfRule type="containsText" dxfId="53" priority="24" operator="containsText" text="x">
      <formula>NOT(ISERROR(SEARCH("x",R10)))</formula>
    </cfRule>
    <cfRule type="containsText" dxfId="52" priority="25" operator="containsText" text="d">
      <formula>NOT(ISERROR(SEARCH("d",R10)))</formula>
    </cfRule>
    <cfRule type="containsText" dxfId="51" priority="26" operator="containsText" text="g">
      <formula>NOT(ISERROR(SEARCH("g",R10)))</formula>
    </cfRule>
    <cfRule type="containsText" dxfId="50" priority="27" operator="containsText" text="L">
      <formula>NOT(ISERROR(SEARCH("L",R10)))</formula>
    </cfRule>
  </conditionalFormatting>
  <conditionalFormatting sqref="R10:R13">
    <cfRule type="cellIs" dxfId="49" priority="23" operator="equal">
      <formula>"N/A"</formula>
    </cfRule>
  </conditionalFormatting>
  <conditionalFormatting sqref="R15:R98">
    <cfRule type="containsText" dxfId="48" priority="10" operator="containsText" text="x">
      <formula>NOT(ISERROR(SEARCH("x",R15)))</formula>
    </cfRule>
    <cfRule type="containsText" dxfId="47" priority="11" operator="containsText" text="d">
      <formula>NOT(ISERROR(SEARCH("d",R15)))</formula>
    </cfRule>
    <cfRule type="containsText" dxfId="46" priority="12" operator="containsText" text="g">
      <formula>NOT(ISERROR(SEARCH("g",R15)))</formula>
    </cfRule>
    <cfRule type="containsText" dxfId="45" priority="13" operator="containsText" text="L">
      <formula>NOT(ISERROR(SEARCH("L",R15)))</formula>
    </cfRule>
  </conditionalFormatting>
  <conditionalFormatting sqref="R15:R98">
    <cfRule type="cellIs" dxfId="44" priority="9" operator="equal">
      <formula>"N/A"</formula>
    </cfRule>
  </conditionalFormatting>
  <conditionalFormatting sqref="L12:L13">
    <cfRule type="cellIs" dxfId="43" priority="8" operator="equal">
      <formula>""</formula>
    </cfRule>
  </conditionalFormatting>
  <conditionalFormatting sqref="L15:L98">
    <cfRule type="cellIs" dxfId="42" priority="7" operator="equal">
      <formula>""</formula>
    </cfRule>
  </conditionalFormatting>
  <conditionalFormatting sqref="P13:Q13">
    <cfRule type="cellIs" dxfId="41" priority="6" operator="equal">
      <formula>""</formula>
    </cfRule>
  </conditionalFormatting>
  <conditionalFormatting sqref="B15:B98">
    <cfRule type="cellIs" dxfId="40" priority="4" operator="equal">
      <formula>""</formula>
    </cfRule>
  </conditionalFormatting>
  <conditionalFormatting sqref="H15:H98">
    <cfRule type="cellIs" dxfId="39" priority="3" operator="equal">
      <formula>""</formula>
    </cfRule>
  </conditionalFormatting>
  <conditionalFormatting sqref="I15:I98">
    <cfRule type="cellIs" dxfId="38" priority="2" operator="equal">
      <formula>""</formula>
    </cfRule>
  </conditionalFormatting>
  <conditionalFormatting sqref="P15:Q98">
    <cfRule type="cellIs" dxfId="37" priority="1" operator="equal">
      <formula>""</formula>
    </cfRule>
  </conditionalFormatting>
  <pageMargins left="0.23622047244094491" right="0.23622047244094491" top="0.74803149606299213" bottom="0.74803149606299213" header="0.31496062992125984" footer="0.31496062992125984"/>
  <pageSetup paperSize="8" scale="61" fitToHeight="10" orientation="landscape" r:id="rId3"/>
  <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'Risk Assessment Criteria'!$H$14:$H$18</xm:f>
          </x14:formula1>
          <xm:sqref>H10:H13 H15:H98</xm:sqref>
        </x14:dataValidation>
        <x14:dataValidation type="list" allowBlank="1" showInputMessage="1" showErrorMessage="1" xr:uid="{00000000-0002-0000-0300-000001000000}">
          <x14:formula1>
            <xm:f>'Risk Assessment Criteria'!$I$13:$M$13</xm:f>
          </x14:formula1>
          <xm:sqref>I10:I13 I15:I98</xm:sqref>
        </x14:dataValidation>
        <x14:dataValidation type="list" allowBlank="1" showInputMessage="1" showErrorMessage="1" xr:uid="{00000000-0002-0000-0300-000002000000}">
          <x14:formula1>
            <xm:f>'Risk Assessment Criteria'!$I$13:$O$13</xm:f>
          </x14:formula1>
          <xm:sqref>Q14</xm:sqref>
        </x14:dataValidation>
        <x14:dataValidation type="list" allowBlank="1" showInputMessage="1" showErrorMessage="1" xr:uid="{00000000-0002-0000-0300-000003000000}">
          <x14:formula1>
            <xm:f>'Risk Assessment Criteria'!$R$14:$R$19</xm:f>
          </x14:formula1>
          <xm:sqref>R14</xm:sqref>
        </x14:dataValidation>
        <x14:dataValidation type="list" allowBlank="1" showInputMessage="1" showErrorMessage="1" xr:uid="{00000000-0002-0000-0300-000004000000}">
          <x14:formula1>
            <xm:f>'Risk Assessment Criteria'!$H$14:$H$20</xm:f>
          </x14:formula1>
          <xm:sqref>P14</xm:sqref>
        </x14:dataValidation>
        <x14:dataValidation type="list" allowBlank="1" showInputMessage="1" showErrorMessage="1" xr:uid="{00000000-0002-0000-0300-000005000000}">
          <x14:formula1>
            <xm:f>'Risk Assessment Criteria'!$R$33:$R$37</xm:f>
          </x14:formula1>
          <xm:sqref>D10:D13 D15:D98</xm:sqref>
        </x14:dataValidation>
        <x14:dataValidation type="list" allowBlank="1" showInputMessage="1" showErrorMessage="1" xr:uid="{00000000-0002-0000-0300-000006000000}">
          <x14:formula1>
            <xm:f>'Risk Assessment Criteria'!$R$21:$R$22</xm:f>
          </x14:formula1>
          <xm:sqref>B10:B13 B15:B98</xm:sqref>
        </x14:dataValidation>
        <x14:dataValidation type="list" allowBlank="1" showInputMessage="1" showErrorMessage="1" xr:uid="{00000000-0002-0000-0300-000007000000}">
          <x14:formula1>
            <xm:f>'Risk Assessment Criteria'!$H$14:$H$19</xm:f>
          </x14:formula1>
          <xm:sqref>P10:P13 P15:P98</xm:sqref>
        </x14:dataValidation>
        <x14:dataValidation type="list" allowBlank="1" showInputMessage="1" showErrorMessage="1" xr:uid="{00000000-0002-0000-0300-000008000000}">
          <x14:formula1>
            <xm:f>'Risk Assessment Criteria'!$I$13:$N$13</xm:f>
          </x14:formula1>
          <xm:sqref>Q10:Q13 Q15:Q98</xm:sqref>
        </x14:dataValidation>
        <x14:dataValidation type="list" allowBlank="1" showInputMessage="1" showErrorMessage="1" xr:uid="{00000000-0002-0000-0300-000009000000}">
          <x14:formula1>
            <xm:f>'Risk Assessment Criteria'!$R$25:$R$30</xm:f>
          </x14:formula1>
          <xm:sqref>L10:L98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F409"/>
  <sheetViews>
    <sheetView showGridLines="0" zoomScale="80" zoomScaleNormal="80" workbookViewId="0">
      <pane ySplit="10" topLeftCell="A11" activePane="bottomLeft" state="frozen"/>
      <selection activeCell="A25" sqref="A25"/>
      <selection pane="bottomLeft" activeCell="O14" sqref="O14"/>
    </sheetView>
  </sheetViews>
  <sheetFormatPr defaultRowHeight="15" x14ac:dyDescent="0.25"/>
  <cols>
    <col min="1" max="1" width="11.28515625" customWidth="1"/>
    <col min="2" max="2" width="28.85546875" customWidth="1"/>
    <col min="3" max="3" width="6" style="6" customWidth="1"/>
    <col min="4" max="5" width="14.42578125" customWidth="1"/>
    <col min="6" max="6" width="20.85546875" customWidth="1"/>
    <col min="7" max="7" width="25.28515625" customWidth="1"/>
    <col min="8" max="8" width="15.85546875" customWidth="1"/>
    <col min="9" max="9" width="11" customWidth="1"/>
    <col min="10" max="10" width="12.85546875" hidden="1" customWidth="1"/>
    <col min="11" max="11" width="12" customWidth="1"/>
    <col min="12" max="12" width="15.42578125" customWidth="1"/>
    <col min="13" max="13" width="26.85546875" customWidth="1"/>
    <col min="14" max="14" width="31.7109375" customWidth="1"/>
    <col min="15" max="15" width="27.140625" customWidth="1"/>
    <col min="16" max="16" width="18" customWidth="1"/>
    <col min="17" max="17" width="17.140625" customWidth="1"/>
    <col min="18" max="18" width="13.140625" customWidth="1"/>
    <col min="19" max="19" width="14" hidden="1" customWidth="1"/>
    <col min="20" max="20" width="12" style="104" customWidth="1"/>
    <col min="21" max="21" width="12.5703125" style="104" hidden="1" customWidth="1"/>
    <col min="22" max="22" width="0" style="104" hidden="1" customWidth="1"/>
    <col min="23" max="32" width="9.140625" style="104"/>
  </cols>
  <sheetData>
    <row r="1" spans="1:32" ht="18.75" x14ac:dyDescent="0.3">
      <c r="A1" s="196" t="s">
        <v>229</v>
      </c>
      <c r="B1" s="193"/>
      <c r="C1" s="194"/>
      <c r="D1" s="193"/>
      <c r="E1" s="193"/>
      <c r="F1" s="193"/>
      <c r="G1" s="193"/>
    </row>
    <row r="2" spans="1:32" ht="15.75" thickBot="1" x14ac:dyDescent="0.3"/>
    <row r="3" spans="1:32" ht="27" thickBot="1" x14ac:dyDescent="0.45">
      <c r="A3" s="200" t="s">
        <v>230</v>
      </c>
      <c r="B3" s="200"/>
      <c r="C3" s="200"/>
      <c r="D3" s="200"/>
      <c r="E3" s="200"/>
      <c r="F3" s="200"/>
      <c r="H3" s="2"/>
      <c r="I3" s="2"/>
      <c r="L3" s="144" t="s">
        <v>22</v>
      </c>
      <c r="M3" s="145">
        <f>COUNTIF($L$12:$L$99,"Not treated")</f>
        <v>0</v>
      </c>
      <c r="N3" s="153" t="s">
        <v>67</v>
      </c>
      <c r="O3" s="146">
        <f>COUNTIF($L$12:$L$99,"Substitution")</f>
        <v>0</v>
      </c>
      <c r="P3" s="2"/>
      <c r="Q3" s="2"/>
      <c r="R3" s="2"/>
      <c r="S3" s="2"/>
      <c r="T3" s="103"/>
      <c r="U3" s="103"/>
      <c r="V3" s="103"/>
      <c r="W3" s="103"/>
      <c r="X3" s="103"/>
      <c r="Y3" s="103"/>
      <c r="Z3" s="103"/>
      <c r="AA3" s="103"/>
      <c r="AB3" s="103"/>
      <c r="AC3" s="103"/>
      <c r="AD3" s="103"/>
    </row>
    <row r="4" spans="1:32" ht="23.25" x14ac:dyDescent="0.35">
      <c r="A4" s="195" t="str">
        <f>'1. EXEC RISK SUMMARY'!A2</f>
        <v>C00000 - Water Corporation SAP Project Number &amp; title</v>
      </c>
      <c r="B4" s="195"/>
      <c r="C4" s="195"/>
      <c r="D4" s="195"/>
      <c r="E4" s="195"/>
      <c r="F4" s="7"/>
      <c r="G4" s="139" t="s">
        <v>20</v>
      </c>
      <c r="H4" s="140">
        <f>COUNTIF($B$12:$B$1000,"Open")</f>
        <v>0</v>
      </c>
      <c r="I4" s="2"/>
      <c r="L4" s="147" t="s">
        <v>68</v>
      </c>
      <c r="M4" s="143">
        <f>COUNTIF($L$12:$L$99,"PPE")</f>
        <v>0</v>
      </c>
      <c r="N4" s="153" t="s">
        <v>69</v>
      </c>
      <c r="O4" s="148">
        <f>COUNTIF($L$12:$L$99,"Isolation")</f>
        <v>0</v>
      </c>
      <c r="P4" s="2"/>
      <c r="Q4" s="2"/>
      <c r="R4" s="2"/>
      <c r="S4" s="2"/>
      <c r="T4" s="103"/>
      <c r="U4" s="103"/>
      <c r="V4" s="103"/>
      <c r="W4" s="103"/>
      <c r="X4" s="103"/>
      <c r="Y4" s="103"/>
      <c r="Z4" s="103"/>
      <c r="AA4" s="103"/>
      <c r="AB4" s="103"/>
      <c r="AC4" s="103"/>
      <c r="AD4" s="103"/>
    </row>
    <row r="5" spans="1:32" ht="24" thickBot="1" x14ac:dyDescent="0.4">
      <c r="A5" s="195" t="str">
        <f>'1. EXEC RISK SUMMARY'!A3</f>
        <v>Date</v>
      </c>
      <c r="B5" s="195"/>
      <c r="C5" s="195"/>
      <c r="D5" s="195"/>
      <c r="E5" s="195"/>
      <c r="F5" s="7"/>
      <c r="G5" s="141" t="s">
        <v>24</v>
      </c>
      <c r="H5" s="142">
        <f>COUNTIF($B$12:$B$1000,"Closed")</f>
        <v>0</v>
      </c>
      <c r="I5" s="2"/>
      <c r="L5" s="147" t="s">
        <v>70</v>
      </c>
      <c r="M5" s="143">
        <f>COUNTIF($L$12:$L$99,"Administrative")</f>
        <v>0</v>
      </c>
      <c r="N5" s="153" t="s">
        <v>71</v>
      </c>
      <c r="O5" s="148">
        <f>COUNTIF($L$12:$L$99,"Elimination")</f>
        <v>0</v>
      </c>
      <c r="P5" s="2"/>
      <c r="Q5" s="2"/>
      <c r="R5" s="2"/>
      <c r="S5" s="2"/>
      <c r="T5" s="103"/>
      <c r="U5" s="103"/>
      <c r="V5" s="103"/>
      <c r="W5" s="103"/>
      <c r="X5" s="103"/>
      <c r="Y5" s="103"/>
      <c r="Z5" s="103"/>
      <c r="AA5" s="103"/>
      <c r="AB5" s="103"/>
      <c r="AC5" s="103"/>
      <c r="AD5" s="103"/>
    </row>
    <row r="6" spans="1:32" s="5" customFormat="1" ht="26.25" customHeight="1" thickBot="1" x14ac:dyDescent="0.35">
      <c r="A6" s="197" t="s">
        <v>231</v>
      </c>
      <c r="B6" s="197"/>
      <c r="C6" s="197"/>
      <c r="D6" s="197"/>
      <c r="E6" s="197"/>
      <c r="F6" s="197"/>
      <c r="G6" s="197"/>
      <c r="H6" s="197"/>
      <c r="I6" s="197"/>
      <c r="L6" s="149" t="s">
        <v>72</v>
      </c>
      <c r="M6" s="150">
        <f>COUNTIF($L$12:$L$99,"engineering")</f>
        <v>0</v>
      </c>
      <c r="N6" s="151"/>
      <c r="O6" s="152"/>
      <c r="P6" s="8"/>
      <c r="Q6" s="8"/>
      <c r="R6" s="8"/>
      <c r="S6" s="8"/>
      <c r="T6" s="105"/>
      <c r="U6" s="105"/>
      <c r="V6" s="105"/>
      <c r="W6" s="105"/>
      <c r="X6" s="105"/>
      <c r="Y6" s="105"/>
      <c r="Z6" s="105"/>
      <c r="AA6" s="105"/>
      <c r="AB6" s="105"/>
      <c r="AC6" s="105"/>
      <c r="AD6" s="105"/>
      <c r="AE6" s="51"/>
      <c r="AF6" s="51"/>
    </row>
    <row r="7" spans="1:32" ht="30.75" customHeight="1" x14ac:dyDescent="0.25">
      <c r="A7" s="219" t="s">
        <v>232</v>
      </c>
      <c r="B7" s="219"/>
      <c r="C7" s="219"/>
      <c r="D7" s="219"/>
      <c r="E7" s="219"/>
      <c r="F7" s="219"/>
      <c r="G7" s="219"/>
      <c r="H7" s="219"/>
      <c r="I7" s="219"/>
    </row>
    <row r="8" spans="1:32" s="124" customFormat="1" ht="7.5" customHeight="1" x14ac:dyDescent="0.15">
      <c r="B8" s="125"/>
      <c r="C8" s="125"/>
      <c r="D8" s="125"/>
      <c r="E8" s="125"/>
      <c r="F8" s="125"/>
      <c r="G8" s="125"/>
      <c r="H8" s="125"/>
      <c r="I8" s="125"/>
      <c r="J8" s="126"/>
      <c r="N8" s="127"/>
      <c r="T8" s="128"/>
      <c r="U8" s="128"/>
      <c r="V8" s="128"/>
      <c r="W8" s="128"/>
      <c r="X8" s="128"/>
      <c r="Y8" s="128"/>
      <c r="Z8" s="128"/>
      <c r="AA8" s="128"/>
      <c r="AB8" s="128"/>
      <c r="AC8" s="128"/>
      <c r="AD8" s="128"/>
      <c r="AE8" s="128"/>
      <c r="AF8" s="128"/>
    </row>
    <row r="9" spans="1:32" s="39" customFormat="1" ht="21" customHeight="1" x14ac:dyDescent="0.2">
      <c r="C9" s="47"/>
      <c r="D9" s="218" t="s">
        <v>73</v>
      </c>
      <c r="E9" s="211"/>
      <c r="F9" s="211"/>
      <c r="G9" s="217" t="s">
        <v>74</v>
      </c>
      <c r="H9" s="217"/>
      <c r="I9" s="217"/>
      <c r="J9" s="217"/>
      <c r="K9" s="217"/>
      <c r="L9" s="211" t="s">
        <v>75</v>
      </c>
      <c r="M9" s="211"/>
      <c r="N9" s="211"/>
      <c r="O9" s="212"/>
      <c r="P9" s="208" t="s">
        <v>76</v>
      </c>
      <c r="Q9" s="209"/>
      <c r="R9" s="210"/>
      <c r="T9" s="106"/>
      <c r="U9" s="106"/>
      <c r="V9" s="106"/>
      <c r="W9" s="106"/>
      <c r="X9" s="106"/>
      <c r="Y9" s="106"/>
      <c r="Z9" s="106"/>
      <c r="AA9" s="106"/>
      <c r="AB9" s="106"/>
      <c r="AC9" s="106"/>
      <c r="AD9" s="106"/>
      <c r="AE9" s="106"/>
      <c r="AF9" s="106"/>
    </row>
    <row r="10" spans="1:32" s="42" customFormat="1" ht="60.75" customHeight="1" x14ac:dyDescent="0.2">
      <c r="A10" s="40" t="s">
        <v>77</v>
      </c>
      <c r="B10" s="40" t="s">
        <v>78</v>
      </c>
      <c r="C10" s="48" t="s">
        <v>79</v>
      </c>
      <c r="D10" s="40" t="s">
        <v>80</v>
      </c>
      <c r="E10" s="40" t="s">
        <v>81</v>
      </c>
      <c r="F10" s="40" t="s">
        <v>82</v>
      </c>
      <c r="G10" s="43" t="s">
        <v>83</v>
      </c>
      <c r="H10" s="43" t="s">
        <v>84</v>
      </c>
      <c r="I10" s="43" t="s">
        <v>85</v>
      </c>
      <c r="J10" s="43" t="s">
        <v>86</v>
      </c>
      <c r="K10" s="43" t="s">
        <v>87</v>
      </c>
      <c r="L10" s="40" t="s">
        <v>88</v>
      </c>
      <c r="M10" s="40" t="s">
        <v>89</v>
      </c>
      <c r="N10" s="40" t="s">
        <v>90</v>
      </c>
      <c r="O10" s="40" t="s">
        <v>91</v>
      </c>
      <c r="P10" s="43" t="s">
        <v>84</v>
      </c>
      <c r="Q10" s="43" t="s">
        <v>85</v>
      </c>
      <c r="R10" s="43" t="s">
        <v>87</v>
      </c>
      <c r="S10" s="41"/>
      <c r="T10" s="107"/>
      <c r="U10" s="107"/>
      <c r="V10" s="107"/>
      <c r="W10" s="107"/>
      <c r="X10" s="107"/>
      <c r="Y10" s="107"/>
      <c r="Z10" s="107"/>
      <c r="AA10" s="107"/>
      <c r="AB10" s="107"/>
      <c r="AC10" s="107"/>
      <c r="AD10" s="107"/>
      <c r="AE10" s="107"/>
      <c r="AF10" s="107"/>
    </row>
    <row r="11" spans="1:32" s="165" customFormat="1" ht="105.75" customHeight="1" thickBot="1" x14ac:dyDescent="0.25">
      <c r="A11" s="160" t="s">
        <v>92</v>
      </c>
      <c r="B11" s="160" t="s">
        <v>93</v>
      </c>
      <c r="C11" s="161" t="s">
        <v>94</v>
      </c>
      <c r="D11" s="160" t="s">
        <v>95</v>
      </c>
      <c r="E11" s="160" t="s">
        <v>96</v>
      </c>
      <c r="F11" s="160" t="s">
        <v>97</v>
      </c>
      <c r="G11" s="160" t="s">
        <v>98</v>
      </c>
      <c r="H11" s="160" t="s">
        <v>99</v>
      </c>
      <c r="I11" s="160" t="s">
        <v>100</v>
      </c>
      <c r="J11" s="160"/>
      <c r="K11" s="162" t="s">
        <v>101</v>
      </c>
      <c r="L11" s="160" t="s">
        <v>102</v>
      </c>
      <c r="M11" s="160" t="s">
        <v>233</v>
      </c>
      <c r="N11" s="160" t="s">
        <v>104</v>
      </c>
      <c r="O11" s="160" t="s">
        <v>105</v>
      </c>
      <c r="P11" s="160" t="s">
        <v>106</v>
      </c>
      <c r="Q11" s="160" t="s">
        <v>107</v>
      </c>
      <c r="R11" s="160" t="s">
        <v>108</v>
      </c>
      <c r="S11" s="163"/>
      <c r="T11" s="164"/>
      <c r="U11" s="164"/>
      <c r="V11" s="164"/>
      <c r="W11" s="164"/>
      <c r="X11" s="164"/>
      <c r="Y11" s="164"/>
      <c r="Z11" s="164"/>
      <c r="AA11" s="164"/>
      <c r="AB11" s="164"/>
      <c r="AC11" s="164"/>
      <c r="AD11" s="164"/>
      <c r="AE11" s="164"/>
      <c r="AF11" s="164"/>
    </row>
    <row r="12" spans="1:32" s="108" customFormat="1" ht="81.75" customHeight="1" thickTop="1" thickBot="1" x14ac:dyDescent="0.3">
      <c r="A12" s="90"/>
      <c r="B12" s="69"/>
      <c r="C12" s="214" t="s">
        <v>110</v>
      </c>
      <c r="D12" s="70"/>
      <c r="E12" s="70"/>
      <c r="F12" s="70"/>
      <c r="G12" s="70"/>
      <c r="H12" s="69"/>
      <c r="I12" s="69"/>
      <c r="J12" s="69" t="s">
        <v>117</v>
      </c>
      <c r="K12" s="102" t="e">
        <f>VLOOKUP(H12,'Risk Assessment Criteria'!$H$13:$M$18,MATCH('SiP RISK REGISTER'!I12,'Risk Assessment Criteria'!$H$13:$M$13,0),0)</f>
        <v>#N/A</v>
      </c>
      <c r="L12" s="69"/>
      <c r="M12" s="70"/>
      <c r="N12" s="70"/>
      <c r="O12" s="70"/>
      <c r="P12" s="69"/>
      <c r="Q12" s="69"/>
      <c r="R12" s="102" t="e">
        <f>VLOOKUP(P12,'Risk Assessment Criteria'!$H$13:$M$18,MATCH('SiP RISK REGISTER'!Q12,'Risk Assessment Criteria'!$H$13:$M$13,0),0)</f>
        <v>#N/A</v>
      </c>
      <c r="S12" s="110" t="s">
        <v>117</v>
      </c>
      <c r="U12" s="137" t="e">
        <f>CONCATENATE(B12,K12)</f>
        <v>#N/A</v>
      </c>
      <c r="V12" s="137" t="e">
        <f t="shared" ref="V12:V76" si="0">CONCATENATE(B12,R12)</f>
        <v>#N/A</v>
      </c>
    </row>
    <row r="13" spans="1:32" s="108" customFormat="1" ht="102.75" customHeight="1" thickTop="1" thickBot="1" x14ac:dyDescent="0.3">
      <c r="A13" s="90"/>
      <c r="B13" s="69"/>
      <c r="C13" s="215"/>
      <c r="D13" s="70"/>
      <c r="E13" s="70"/>
      <c r="F13" s="70"/>
      <c r="G13" s="70"/>
      <c r="H13" s="69"/>
      <c r="I13" s="69"/>
      <c r="J13" s="69" t="s">
        <v>117</v>
      </c>
      <c r="K13" s="101" t="e">
        <f>VLOOKUP(H13,'Risk Assessment Criteria'!$H$13:$M$18,MATCH('SiP RISK REGISTER'!I13,'Risk Assessment Criteria'!$H$13:$M$13,0),0)</f>
        <v>#N/A</v>
      </c>
      <c r="L13" s="69"/>
      <c r="M13" s="70"/>
      <c r="N13" s="70"/>
      <c r="O13" s="70"/>
      <c r="P13" s="69"/>
      <c r="Q13" s="69"/>
      <c r="R13" s="102" t="e">
        <f>VLOOKUP(P13,'Risk Assessment Criteria'!$H$13:$M$18,MATCH('SiP RISK REGISTER'!Q13,'Risk Assessment Criteria'!$H$13:$M$13,0),0)</f>
        <v>#N/A</v>
      </c>
      <c r="S13" s="110" t="s">
        <v>117</v>
      </c>
      <c r="U13" s="137" t="e">
        <f>CONCATENATE(B13,K13)</f>
        <v>#N/A</v>
      </c>
      <c r="V13" s="137" t="e">
        <f t="shared" si="0"/>
        <v>#N/A</v>
      </c>
    </row>
    <row r="14" spans="1:32" s="108" customFormat="1" ht="75.75" customHeight="1" thickTop="1" thickBot="1" x14ac:dyDescent="0.3">
      <c r="A14" s="90"/>
      <c r="B14" s="69"/>
      <c r="C14" s="215"/>
      <c r="D14" s="70"/>
      <c r="E14" s="169"/>
      <c r="F14" s="70"/>
      <c r="G14" s="70"/>
      <c r="H14" s="69"/>
      <c r="I14" s="69"/>
      <c r="J14" s="69"/>
      <c r="K14" s="102" t="e">
        <f>VLOOKUP(H14,'Risk Assessment Criteria'!$H$13:$M$18,MATCH('SiP RISK REGISTER'!I14,'Risk Assessment Criteria'!$H$13:$M$13,0),0)</f>
        <v>#N/A</v>
      </c>
      <c r="L14" s="69"/>
      <c r="M14" s="70"/>
      <c r="N14" s="70"/>
      <c r="O14" s="70"/>
      <c r="P14" s="69"/>
      <c r="Q14" s="69"/>
      <c r="R14" s="102" t="e">
        <f>VLOOKUP(P14,'Risk Assessment Criteria'!$H$13:$M$18,MATCH('SiP RISK REGISTER'!Q14,'Risk Assessment Criteria'!$H$13:$M$13,0),0)</f>
        <v>#N/A</v>
      </c>
      <c r="S14" s="110"/>
      <c r="U14" s="137" t="e">
        <f>CONCATENATE(B14,K14)</f>
        <v>#N/A</v>
      </c>
      <c r="V14" s="137" t="e">
        <f t="shared" si="0"/>
        <v>#N/A</v>
      </c>
    </row>
    <row r="15" spans="1:32" s="108" customFormat="1" ht="71.25" customHeight="1" thickTop="1" x14ac:dyDescent="0.25">
      <c r="A15" s="90"/>
      <c r="B15" s="69"/>
      <c r="C15" s="216"/>
      <c r="D15" s="70"/>
      <c r="E15" s="70"/>
      <c r="F15" s="70"/>
      <c r="G15" s="70"/>
      <c r="H15" s="69"/>
      <c r="I15" s="69"/>
      <c r="J15" s="69" t="s">
        <v>117</v>
      </c>
      <c r="K15" s="101" t="e">
        <f>VLOOKUP(H15,'Risk Assessment Criteria'!$H$13:$M$18,MATCH('SiP RISK REGISTER'!I15,'Risk Assessment Criteria'!$H$13:$M$13,0),0)</f>
        <v>#N/A</v>
      </c>
      <c r="L15" s="69"/>
      <c r="M15" s="70"/>
      <c r="N15" s="70"/>
      <c r="O15" s="70"/>
      <c r="P15" s="69"/>
      <c r="Q15" s="69"/>
      <c r="R15" s="102" t="e">
        <f>VLOOKUP(P15,'Risk Assessment Criteria'!$H$13:$M$18,MATCH('SiP RISK REGISTER'!Q15,'Risk Assessment Criteria'!$H$13:$M$13,0),0)</f>
        <v>#N/A</v>
      </c>
      <c r="S15" s="110" t="s">
        <v>117</v>
      </c>
      <c r="U15" s="137" t="e">
        <f>CONCATENATE(B15,K15)</f>
        <v>#N/A</v>
      </c>
      <c r="V15" s="137" t="e">
        <f t="shared" si="0"/>
        <v>#N/A</v>
      </c>
    </row>
    <row r="16" spans="1:32" s="107" customFormat="1" ht="12.75" thickBot="1" x14ac:dyDescent="0.25">
      <c r="A16" s="111"/>
      <c r="B16" s="111"/>
      <c r="C16" s="112"/>
      <c r="D16" s="113"/>
      <c r="E16" s="115"/>
      <c r="F16" s="114"/>
      <c r="G16" s="118"/>
      <c r="H16" s="118"/>
      <c r="I16" s="118"/>
      <c r="J16" s="118"/>
      <c r="K16" s="118"/>
      <c r="L16" s="113"/>
      <c r="M16" s="114"/>
      <c r="N16" s="114"/>
      <c r="O16" s="115"/>
      <c r="P16" s="116"/>
      <c r="Q16" s="116"/>
      <c r="R16" s="117"/>
      <c r="S16" s="119"/>
      <c r="U16" s="137" t="str">
        <f>CONCATENATE(B16,K16)</f>
        <v/>
      </c>
      <c r="V16" s="137" t="str">
        <f t="shared" si="0"/>
        <v/>
      </c>
    </row>
    <row r="17" spans="1:32" s="45" customFormat="1" ht="13.5" thickTop="1" thickBot="1" x14ac:dyDescent="0.3">
      <c r="A17" s="92"/>
      <c r="B17" s="96"/>
      <c r="C17" s="94">
        <v>1</v>
      </c>
      <c r="D17" s="189"/>
      <c r="E17" s="158" t="s">
        <v>144</v>
      </c>
      <c r="F17" s="95"/>
      <c r="G17" s="95"/>
      <c r="H17" s="96"/>
      <c r="I17" s="96"/>
      <c r="J17" s="96" t="s">
        <v>117</v>
      </c>
      <c r="K17" s="97" t="str">
        <f>IF(H17="","",VLOOKUP(H17,'Risk Assessment Criteria'!$H$13:$M$18,MATCH('SiP RISK REGISTER'!I17,'Risk Assessment Criteria'!$H$13:$M$13,0),0))</f>
        <v/>
      </c>
      <c r="L17" s="171"/>
      <c r="M17" s="95"/>
      <c r="N17" s="95"/>
      <c r="O17" s="95"/>
      <c r="P17" s="96"/>
      <c r="Q17" s="96"/>
      <c r="R17" s="97" t="str">
        <f>IF(P17="","",VLOOKUP(P17,'Risk Assessment Criteria'!$H$13:$M$18,MATCH('SiP RISK REGISTER'!Q17,'Risk Assessment Criteria'!$H$13:$M$13,0),0))</f>
        <v/>
      </c>
      <c r="S17" s="44"/>
      <c r="T17" s="109"/>
      <c r="U17" s="137" t="str">
        <f t="shared" ref="U17:U22" si="1">CONCATENATE(B3:B17,K17)</f>
        <v/>
      </c>
      <c r="V17" s="137" t="str">
        <f t="shared" si="0"/>
        <v/>
      </c>
      <c r="W17" s="109"/>
      <c r="X17" s="109"/>
      <c r="Y17" s="109"/>
      <c r="Z17" s="109"/>
      <c r="AA17" s="109"/>
      <c r="AB17" s="109"/>
      <c r="AC17" s="109"/>
      <c r="AD17" s="109"/>
      <c r="AE17" s="109"/>
      <c r="AF17" s="109"/>
    </row>
    <row r="18" spans="1:32" s="45" customFormat="1" ht="37.5" thickTop="1" thickBot="1" x14ac:dyDescent="0.3">
      <c r="A18" s="92"/>
      <c r="B18" s="96"/>
      <c r="C18" s="94">
        <v>2</v>
      </c>
      <c r="D18" s="189"/>
      <c r="E18" s="158" t="s">
        <v>145</v>
      </c>
      <c r="F18" s="95"/>
      <c r="G18" s="95"/>
      <c r="H18" s="96"/>
      <c r="I18" s="96"/>
      <c r="J18" s="93"/>
      <c r="K18" s="97" t="str">
        <f>IF(H18="","",VLOOKUP(H18,'Risk Assessment Criteria'!$H$13:$M$18,MATCH('SiP RISK REGISTER'!I18,'Risk Assessment Criteria'!$H$13:$M$13,0),0))</f>
        <v/>
      </c>
      <c r="L18" s="171"/>
      <c r="M18" s="95"/>
      <c r="N18" s="170"/>
      <c r="O18" s="95"/>
      <c r="P18" s="96"/>
      <c r="Q18" s="96"/>
      <c r="R18" s="97" t="str">
        <f>IF(P18="","",VLOOKUP(P18,'Risk Assessment Criteria'!$H$13:$M$18,MATCH('SiP RISK REGISTER'!Q18,'Risk Assessment Criteria'!$H$13:$M$13,0),0))</f>
        <v/>
      </c>
      <c r="S18" s="44"/>
      <c r="T18" s="109"/>
      <c r="U18" s="137" t="str">
        <f t="shared" si="1"/>
        <v/>
      </c>
      <c r="V18" s="137" t="str">
        <f t="shared" si="0"/>
        <v/>
      </c>
      <c r="W18" s="109"/>
      <c r="X18" s="109"/>
      <c r="Y18" s="109"/>
      <c r="Z18" s="109"/>
      <c r="AA18" s="109"/>
      <c r="AB18" s="109"/>
      <c r="AC18" s="109"/>
      <c r="AD18" s="109"/>
      <c r="AE18" s="109"/>
      <c r="AF18" s="109"/>
    </row>
    <row r="19" spans="1:32" s="45" customFormat="1" ht="25.5" thickTop="1" thickBot="1" x14ac:dyDescent="0.3">
      <c r="A19" s="92"/>
      <c r="B19" s="96"/>
      <c r="C19" s="94">
        <v>3</v>
      </c>
      <c r="D19" s="189"/>
      <c r="E19" s="158" t="s">
        <v>146</v>
      </c>
      <c r="F19" s="95"/>
      <c r="G19" s="95"/>
      <c r="H19" s="96"/>
      <c r="I19" s="96"/>
      <c r="J19" s="93"/>
      <c r="K19" s="97" t="str">
        <f>IF(H19="","",VLOOKUP(H19,'Risk Assessment Criteria'!$H$13:$M$18,MATCH('SiP RISK REGISTER'!I19,'Risk Assessment Criteria'!$H$13:$M$13,0),0))</f>
        <v/>
      </c>
      <c r="L19" s="171"/>
      <c r="M19" s="95"/>
      <c r="N19" s="95"/>
      <c r="O19" s="95"/>
      <c r="P19" s="96"/>
      <c r="Q19" s="96"/>
      <c r="R19" s="97" t="str">
        <f>IF(P19="","",VLOOKUP(P19,'Risk Assessment Criteria'!$H$13:$M$18,MATCH('SiP RISK REGISTER'!Q19,'Risk Assessment Criteria'!$H$13:$M$13,0),0))</f>
        <v/>
      </c>
      <c r="S19" s="44" t="s">
        <v>117</v>
      </c>
      <c r="T19" s="109"/>
      <c r="U19" s="137" t="str">
        <f t="shared" si="1"/>
        <v/>
      </c>
      <c r="V19" s="137" t="str">
        <f t="shared" si="0"/>
        <v/>
      </c>
      <c r="W19" s="109"/>
      <c r="X19" s="109"/>
      <c r="Y19" s="109"/>
      <c r="Z19" s="109"/>
      <c r="AA19" s="109"/>
      <c r="AB19" s="109"/>
      <c r="AC19" s="109"/>
      <c r="AD19" s="109"/>
      <c r="AE19" s="109"/>
      <c r="AF19" s="109"/>
    </row>
    <row r="20" spans="1:32" s="45" customFormat="1" ht="25.5" thickTop="1" thickBot="1" x14ac:dyDescent="0.3">
      <c r="A20" s="92"/>
      <c r="B20" s="96"/>
      <c r="C20" s="94">
        <v>4</v>
      </c>
      <c r="D20" s="189"/>
      <c r="E20" s="158" t="s">
        <v>147</v>
      </c>
      <c r="F20" s="95"/>
      <c r="G20" s="95"/>
      <c r="H20" s="96"/>
      <c r="I20" s="96"/>
      <c r="J20" s="93"/>
      <c r="K20" s="97" t="str">
        <f>IF(H20="","",VLOOKUP(H20,'Risk Assessment Criteria'!$H$13:$M$18,MATCH('SiP RISK REGISTER'!I20,'Risk Assessment Criteria'!$H$13:$M$13,0),0))</f>
        <v/>
      </c>
      <c r="L20" s="171"/>
      <c r="M20" s="95"/>
      <c r="N20" s="95"/>
      <c r="O20" s="95"/>
      <c r="P20" s="96"/>
      <c r="Q20" s="96"/>
      <c r="R20" s="97" t="str">
        <f>IF(P20="","",VLOOKUP(P20,'Risk Assessment Criteria'!$H$13:$M$18,MATCH('SiP RISK REGISTER'!Q20,'Risk Assessment Criteria'!$H$13:$M$13,0),0))</f>
        <v/>
      </c>
      <c r="S20" s="44" t="s">
        <v>117</v>
      </c>
      <c r="T20" s="109"/>
      <c r="U20" s="137" t="str">
        <f t="shared" si="1"/>
        <v/>
      </c>
      <c r="V20" s="137" t="str">
        <f t="shared" si="0"/>
        <v/>
      </c>
      <c r="W20" s="109"/>
      <c r="X20" s="109"/>
      <c r="Y20" s="109"/>
      <c r="Z20" s="109"/>
      <c r="AA20" s="109"/>
      <c r="AB20" s="109"/>
      <c r="AC20" s="109"/>
      <c r="AD20" s="109"/>
      <c r="AE20" s="109"/>
      <c r="AF20" s="109"/>
    </row>
    <row r="21" spans="1:32" s="45" customFormat="1" ht="13.5" thickTop="1" thickBot="1" x14ac:dyDescent="0.3">
      <c r="A21" s="92"/>
      <c r="B21" s="96"/>
      <c r="C21" s="94">
        <v>5</v>
      </c>
      <c r="D21" s="189"/>
      <c r="E21" s="158" t="s">
        <v>148</v>
      </c>
      <c r="F21" s="95"/>
      <c r="G21" s="95"/>
      <c r="H21" s="96"/>
      <c r="I21" s="96"/>
      <c r="J21" s="93"/>
      <c r="K21" s="97" t="str">
        <f>IF(H21="","",VLOOKUP(H21,'Risk Assessment Criteria'!$H$13:$M$18,MATCH('SiP RISK REGISTER'!I21,'Risk Assessment Criteria'!$H$13:$M$13,0),0))</f>
        <v/>
      </c>
      <c r="L21" s="171"/>
      <c r="M21" s="95"/>
      <c r="N21" s="95"/>
      <c r="O21" s="95"/>
      <c r="P21" s="96"/>
      <c r="Q21" s="96"/>
      <c r="R21" s="97" t="str">
        <f>IF(P21="","",VLOOKUP(P21,'Risk Assessment Criteria'!$H$13:$M$18,MATCH('SiP RISK REGISTER'!Q21,'Risk Assessment Criteria'!$H$13:$M$13,0),0))</f>
        <v/>
      </c>
      <c r="S21" s="44" t="s">
        <v>117</v>
      </c>
      <c r="T21" s="109"/>
      <c r="U21" s="137" t="str">
        <f t="shared" si="1"/>
        <v/>
      </c>
      <c r="V21" s="137" t="str">
        <f t="shared" si="0"/>
        <v/>
      </c>
      <c r="W21" s="109"/>
      <c r="X21" s="109"/>
      <c r="Y21" s="109"/>
      <c r="Z21" s="109"/>
      <c r="AA21" s="109"/>
      <c r="AB21" s="109"/>
      <c r="AC21" s="109"/>
      <c r="AD21" s="109"/>
      <c r="AE21" s="109"/>
      <c r="AF21" s="109"/>
    </row>
    <row r="22" spans="1:32" s="45" customFormat="1" ht="13.5" thickTop="1" thickBot="1" x14ac:dyDescent="0.3">
      <c r="A22" s="92"/>
      <c r="B22" s="96"/>
      <c r="C22" s="94">
        <v>6</v>
      </c>
      <c r="D22" s="189"/>
      <c r="E22" s="158" t="s">
        <v>149</v>
      </c>
      <c r="F22" s="95"/>
      <c r="G22" s="95"/>
      <c r="H22" s="96"/>
      <c r="I22" s="96"/>
      <c r="J22" s="93"/>
      <c r="K22" s="97" t="str">
        <f>IF(H22="","",VLOOKUP(H22,'Risk Assessment Criteria'!$H$13:$M$18,MATCH('SiP RISK REGISTER'!I22,'Risk Assessment Criteria'!$H$13:$M$13,0),0))</f>
        <v/>
      </c>
      <c r="L22" s="171"/>
      <c r="M22" s="95"/>
      <c r="N22" s="95"/>
      <c r="O22" s="95"/>
      <c r="P22" s="96"/>
      <c r="Q22" s="96"/>
      <c r="R22" s="97" t="str">
        <f>IF(P22="","",VLOOKUP(P22,'Risk Assessment Criteria'!$H$13:$M$18,MATCH('SiP RISK REGISTER'!Q22,'Risk Assessment Criteria'!$H$13:$M$13,0),0))</f>
        <v/>
      </c>
      <c r="S22" s="44" t="s">
        <v>117</v>
      </c>
      <c r="T22" s="109"/>
      <c r="U22" s="137" t="str">
        <f t="shared" si="1"/>
        <v/>
      </c>
      <c r="V22" s="137" t="str">
        <f t="shared" si="0"/>
        <v/>
      </c>
      <c r="W22" s="109"/>
      <c r="X22" s="109"/>
      <c r="Y22" s="109"/>
      <c r="Z22" s="109"/>
      <c r="AA22" s="109"/>
      <c r="AB22" s="109"/>
      <c r="AC22" s="109"/>
      <c r="AD22" s="109"/>
      <c r="AE22" s="109"/>
      <c r="AF22" s="109"/>
    </row>
    <row r="23" spans="1:32" s="45" customFormat="1" ht="13.5" thickTop="1" thickBot="1" x14ac:dyDescent="0.3">
      <c r="A23" s="92"/>
      <c r="B23" s="96"/>
      <c r="C23" s="94">
        <v>7</v>
      </c>
      <c r="D23" s="189"/>
      <c r="E23" s="158" t="s">
        <v>150</v>
      </c>
      <c r="F23" s="95"/>
      <c r="G23" s="95"/>
      <c r="H23" s="96"/>
      <c r="I23" s="96"/>
      <c r="J23" s="93"/>
      <c r="K23" s="97" t="str">
        <f>IF(H23="","",VLOOKUP(H23,'Risk Assessment Criteria'!$H$13:$M$18,MATCH('SiP RISK REGISTER'!I23,'Risk Assessment Criteria'!$H$13:$M$13,0),0))</f>
        <v/>
      </c>
      <c r="L23" s="171"/>
      <c r="M23" s="95"/>
      <c r="N23" s="95"/>
      <c r="O23" s="95"/>
      <c r="P23" s="96"/>
      <c r="Q23" s="96"/>
      <c r="R23" s="97" t="str">
        <f>IF(P23="","",VLOOKUP(P23,'Risk Assessment Criteria'!$H$13:$M$18,MATCH('SiP RISK REGISTER'!Q23,'Risk Assessment Criteria'!$H$13:$M$13,0),0))</f>
        <v/>
      </c>
      <c r="S23" s="44" t="s">
        <v>117</v>
      </c>
      <c r="T23" s="109"/>
      <c r="U23" s="137" t="str">
        <f>CONCATENATE(B8:B23,K23)</f>
        <v/>
      </c>
      <c r="V23" s="137" t="str">
        <f t="shared" si="0"/>
        <v/>
      </c>
      <c r="W23" s="109"/>
      <c r="X23" s="109"/>
      <c r="Y23" s="109"/>
      <c r="Z23" s="109"/>
      <c r="AA23" s="109"/>
      <c r="AB23" s="109"/>
      <c r="AC23" s="109"/>
      <c r="AD23" s="109"/>
      <c r="AE23" s="109"/>
      <c r="AF23" s="109"/>
    </row>
    <row r="24" spans="1:32" s="45" customFormat="1" ht="13.5" thickTop="1" thickBot="1" x14ac:dyDescent="0.3">
      <c r="A24" s="92"/>
      <c r="B24" s="96"/>
      <c r="C24" s="94">
        <v>8</v>
      </c>
      <c r="D24" s="189"/>
      <c r="E24" s="158" t="s">
        <v>151</v>
      </c>
      <c r="F24" s="95"/>
      <c r="G24" s="95"/>
      <c r="H24" s="96"/>
      <c r="I24" s="96"/>
      <c r="J24" s="93"/>
      <c r="K24" s="97" t="str">
        <f>IF(H24="","",VLOOKUP(H24,'Risk Assessment Criteria'!$H$13:$M$18,MATCH('SiP RISK REGISTER'!I24,'Risk Assessment Criteria'!$H$13:$M$13,0),0))</f>
        <v/>
      </c>
      <c r="L24" s="171"/>
      <c r="M24" s="95"/>
      <c r="N24" s="95"/>
      <c r="O24" s="95"/>
      <c r="P24" s="96"/>
      <c r="Q24" s="96"/>
      <c r="R24" s="97" t="str">
        <f>IF(P24="","",VLOOKUP(P24,'Risk Assessment Criteria'!$H$13:$M$18,MATCH('SiP RISK REGISTER'!Q24,'Risk Assessment Criteria'!$H$13:$M$13,0),0))</f>
        <v/>
      </c>
      <c r="S24" s="44" t="s">
        <v>117</v>
      </c>
      <c r="T24" s="109"/>
      <c r="U24" s="137" t="str">
        <f>CONCATENATE(B9:B24,K24)</f>
        <v/>
      </c>
      <c r="V24" s="137" t="str">
        <f t="shared" si="0"/>
        <v/>
      </c>
      <c r="W24" s="109"/>
      <c r="X24" s="109"/>
      <c r="Y24" s="109"/>
      <c r="Z24" s="109"/>
      <c r="AA24" s="109"/>
      <c r="AB24" s="109"/>
      <c r="AC24" s="109"/>
      <c r="AD24" s="109"/>
      <c r="AE24" s="109"/>
      <c r="AF24" s="109"/>
    </row>
    <row r="25" spans="1:32" s="45" customFormat="1" ht="37.5" thickTop="1" thickBot="1" x14ac:dyDescent="0.3">
      <c r="A25" s="92"/>
      <c r="B25" s="96"/>
      <c r="C25" s="94">
        <v>9</v>
      </c>
      <c r="D25" s="189"/>
      <c r="E25" s="158" t="s">
        <v>152</v>
      </c>
      <c r="F25" s="95"/>
      <c r="G25" s="95"/>
      <c r="H25" s="96"/>
      <c r="I25" s="96"/>
      <c r="J25" s="93"/>
      <c r="K25" s="97" t="str">
        <f>IF(H25="","",VLOOKUP(H25,'Risk Assessment Criteria'!$H$13:$M$18,MATCH('SiP RISK REGISTER'!I25,'Risk Assessment Criteria'!$H$13:$M$13,0),0))</f>
        <v/>
      </c>
      <c r="L25" s="171"/>
      <c r="M25" s="95"/>
      <c r="N25" s="95"/>
      <c r="O25" s="95"/>
      <c r="P25" s="96"/>
      <c r="Q25" s="96"/>
      <c r="R25" s="97" t="str">
        <f>IF(P25="","",VLOOKUP(P25,'Risk Assessment Criteria'!$H$13:$M$18,MATCH('SiP RISK REGISTER'!Q25,'Risk Assessment Criteria'!$H$13:$M$13,0),0))</f>
        <v/>
      </c>
      <c r="S25" s="44" t="s">
        <v>117</v>
      </c>
      <c r="T25" s="109"/>
      <c r="U25" s="137" t="str">
        <f>CONCATENATE(B10:B25,K25)</f>
        <v/>
      </c>
      <c r="V25" s="137" t="str">
        <f t="shared" si="0"/>
        <v/>
      </c>
      <c r="W25" s="109"/>
      <c r="X25" s="109"/>
      <c r="Y25" s="109"/>
      <c r="Z25" s="109"/>
      <c r="AA25" s="109"/>
      <c r="AB25" s="109"/>
      <c r="AC25" s="109"/>
      <c r="AD25" s="109"/>
      <c r="AE25" s="109"/>
      <c r="AF25" s="109"/>
    </row>
    <row r="26" spans="1:32" s="45" customFormat="1" ht="49.5" thickTop="1" thickBot="1" x14ac:dyDescent="0.3">
      <c r="A26" s="92"/>
      <c r="B26" s="96"/>
      <c r="C26" s="94">
        <v>10</v>
      </c>
      <c r="D26" s="189"/>
      <c r="E26" s="158" t="s">
        <v>153</v>
      </c>
      <c r="F26" s="95"/>
      <c r="G26" s="95"/>
      <c r="H26" s="96"/>
      <c r="I26" s="96"/>
      <c r="J26" s="93"/>
      <c r="K26" s="97" t="str">
        <f>IF(H26="","",VLOOKUP(H26,'Risk Assessment Criteria'!$H$13:$M$18,MATCH('SiP RISK REGISTER'!I26,'Risk Assessment Criteria'!$H$13:$M$13,0),0))</f>
        <v/>
      </c>
      <c r="L26" s="171"/>
      <c r="M26" s="95"/>
      <c r="N26" s="95"/>
      <c r="O26" s="95"/>
      <c r="P26" s="96"/>
      <c r="Q26" s="96"/>
      <c r="R26" s="97" t="str">
        <f>IF(P26="","",VLOOKUP(P26,'Risk Assessment Criteria'!$H$13:$M$18,MATCH('SiP RISK REGISTER'!Q26,'Risk Assessment Criteria'!$H$13:$M$13,0),0))</f>
        <v/>
      </c>
      <c r="S26" s="44" t="s">
        <v>117</v>
      </c>
      <c r="T26" s="109"/>
      <c r="U26" s="137" t="str">
        <f>CONCATENATE(B10:B26,K26)</f>
        <v/>
      </c>
      <c r="V26" s="137" t="str">
        <f t="shared" si="0"/>
        <v/>
      </c>
      <c r="W26" s="109"/>
      <c r="X26" s="109"/>
      <c r="Y26" s="109"/>
      <c r="Z26" s="109"/>
      <c r="AA26" s="109"/>
      <c r="AB26" s="109"/>
      <c r="AC26" s="109"/>
      <c r="AD26" s="109"/>
      <c r="AE26" s="109"/>
      <c r="AF26" s="109"/>
    </row>
    <row r="27" spans="1:32" s="45" customFormat="1" ht="13.5" thickTop="1" thickBot="1" x14ac:dyDescent="0.3">
      <c r="A27" s="92"/>
      <c r="B27" s="96"/>
      <c r="C27" s="94">
        <v>11</v>
      </c>
      <c r="D27" s="189"/>
      <c r="E27" s="158" t="s">
        <v>154</v>
      </c>
      <c r="F27" s="95"/>
      <c r="G27" s="95"/>
      <c r="H27" s="96"/>
      <c r="I27" s="96"/>
      <c r="J27" s="93"/>
      <c r="K27" s="97" t="str">
        <f>IF(H27="","",VLOOKUP(H27,'Risk Assessment Criteria'!$H$13:$M$18,MATCH('SiP RISK REGISTER'!I27,'Risk Assessment Criteria'!$H$13:$M$13,0),0))</f>
        <v/>
      </c>
      <c r="L27" s="171"/>
      <c r="M27" s="95"/>
      <c r="N27" s="95"/>
      <c r="O27" s="95"/>
      <c r="P27" s="96"/>
      <c r="Q27" s="96"/>
      <c r="R27" s="97" t="str">
        <f>IF(P27="","",VLOOKUP(P27,'Risk Assessment Criteria'!$H$13:$M$18,MATCH('SiP RISK REGISTER'!Q27,'Risk Assessment Criteria'!$H$13:$M$13,0),0))</f>
        <v/>
      </c>
      <c r="S27" s="44" t="s">
        <v>117</v>
      </c>
      <c r="T27" s="109"/>
      <c r="U27" s="137" t="str">
        <f t="shared" ref="U27:U91" si="2">CONCATENATE(B12:B27,K27)</f>
        <v/>
      </c>
      <c r="V27" s="137" t="str">
        <f t="shared" si="0"/>
        <v/>
      </c>
      <c r="W27" s="109"/>
      <c r="X27" s="109"/>
      <c r="Y27" s="109"/>
      <c r="Z27" s="109"/>
      <c r="AA27" s="109"/>
      <c r="AB27" s="109"/>
      <c r="AC27" s="109"/>
      <c r="AD27" s="109"/>
      <c r="AE27" s="109"/>
      <c r="AF27" s="109"/>
    </row>
    <row r="28" spans="1:32" s="45" customFormat="1" ht="25.5" thickTop="1" thickBot="1" x14ac:dyDescent="0.3">
      <c r="A28" s="92"/>
      <c r="B28" s="96"/>
      <c r="C28" s="94">
        <v>12</v>
      </c>
      <c r="D28" s="189"/>
      <c r="E28" s="158" t="s">
        <v>155</v>
      </c>
      <c r="F28" s="95"/>
      <c r="G28" s="95"/>
      <c r="H28" s="96"/>
      <c r="I28" s="96"/>
      <c r="J28" s="93"/>
      <c r="K28" s="97" t="str">
        <f>IF(H28="","",VLOOKUP(H28,'Risk Assessment Criteria'!$H$13:$M$18,MATCH('SiP RISK REGISTER'!I28,'Risk Assessment Criteria'!$H$13:$M$13,0),0))</f>
        <v/>
      </c>
      <c r="L28" s="171"/>
      <c r="M28" s="95"/>
      <c r="N28" s="95"/>
      <c r="O28" s="95"/>
      <c r="P28" s="96"/>
      <c r="Q28" s="96"/>
      <c r="R28" s="97" t="str">
        <f>IF(P28="","",VLOOKUP(P28,'Risk Assessment Criteria'!$H$13:$M$18,MATCH('SiP RISK REGISTER'!Q28,'Risk Assessment Criteria'!$H$13:$M$13,0),0))</f>
        <v/>
      </c>
      <c r="S28" s="44" t="s">
        <v>117</v>
      </c>
      <c r="T28" s="109"/>
      <c r="U28" s="137" t="str">
        <f t="shared" si="2"/>
        <v/>
      </c>
      <c r="V28" s="137" t="str">
        <f t="shared" si="0"/>
        <v/>
      </c>
      <c r="W28" s="109"/>
      <c r="X28" s="109"/>
      <c r="Y28" s="109"/>
      <c r="Z28" s="109"/>
      <c r="AA28" s="109"/>
      <c r="AB28" s="109"/>
      <c r="AC28" s="109"/>
      <c r="AD28" s="109"/>
      <c r="AE28" s="109"/>
      <c r="AF28" s="109"/>
    </row>
    <row r="29" spans="1:32" s="45" customFormat="1" ht="25.5" thickTop="1" thickBot="1" x14ac:dyDescent="0.3">
      <c r="A29" s="92"/>
      <c r="B29" s="96"/>
      <c r="C29" s="94">
        <v>13</v>
      </c>
      <c r="D29" s="189"/>
      <c r="E29" s="158" t="s">
        <v>156</v>
      </c>
      <c r="F29" s="95"/>
      <c r="G29" s="95"/>
      <c r="H29" s="96"/>
      <c r="I29" s="96"/>
      <c r="J29" s="93"/>
      <c r="K29" s="97" t="str">
        <f>IF(H29="","",VLOOKUP(H29,'Risk Assessment Criteria'!$H$13:$M$18,MATCH('SiP RISK REGISTER'!I29,'Risk Assessment Criteria'!$H$13:$M$13,0),0))</f>
        <v/>
      </c>
      <c r="L29" s="171"/>
      <c r="M29" s="95"/>
      <c r="N29" s="95"/>
      <c r="O29" s="95"/>
      <c r="P29" s="96"/>
      <c r="Q29" s="96"/>
      <c r="R29" s="97" t="str">
        <f>IF(P29="","",VLOOKUP(P29,'Risk Assessment Criteria'!$H$13:$M$18,MATCH('SiP RISK REGISTER'!Q29,'Risk Assessment Criteria'!$H$13:$M$13,0),0))</f>
        <v/>
      </c>
      <c r="S29" s="44" t="s">
        <v>117</v>
      </c>
      <c r="T29" s="109"/>
      <c r="U29" s="137" t="str">
        <f t="shared" si="2"/>
        <v/>
      </c>
      <c r="V29" s="137" t="str">
        <f t="shared" si="0"/>
        <v/>
      </c>
      <c r="W29" s="109"/>
      <c r="X29" s="109"/>
      <c r="Y29" s="109"/>
      <c r="Z29" s="109"/>
      <c r="AA29" s="109"/>
      <c r="AB29" s="109"/>
      <c r="AC29" s="109"/>
      <c r="AD29" s="109"/>
      <c r="AE29" s="109"/>
      <c r="AF29" s="109"/>
    </row>
    <row r="30" spans="1:32" s="45" customFormat="1" ht="13.5" thickTop="1" thickBot="1" x14ac:dyDescent="0.3">
      <c r="A30" s="92"/>
      <c r="B30" s="96"/>
      <c r="C30" s="94">
        <v>14</v>
      </c>
      <c r="D30" s="189"/>
      <c r="E30" s="158" t="s">
        <v>157</v>
      </c>
      <c r="F30" s="95"/>
      <c r="G30" s="95"/>
      <c r="H30" s="96"/>
      <c r="I30" s="96"/>
      <c r="J30" s="93"/>
      <c r="K30" s="97" t="str">
        <f>IF(H30="","",VLOOKUP(H30,'Risk Assessment Criteria'!$H$13:$M$18,MATCH('SiP RISK REGISTER'!I30,'Risk Assessment Criteria'!$H$13:$M$13,0),0))</f>
        <v/>
      </c>
      <c r="L30" s="171"/>
      <c r="M30" s="95"/>
      <c r="N30" s="95"/>
      <c r="O30" s="95"/>
      <c r="P30" s="96"/>
      <c r="Q30" s="96"/>
      <c r="R30" s="97" t="str">
        <f>IF(P30="","",VLOOKUP(P30,'Risk Assessment Criteria'!$H$13:$M$18,MATCH('SiP RISK REGISTER'!Q30,'Risk Assessment Criteria'!$H$13:$M$13,0),0))</f>
        <v/>
      </c>
      <c r="S30" s="44" t="s">
        <v>117</v>
      </c>
      <c r="T30" s="109"/>
      <c r="U30" s="137" t="str">
        <f t="shared" si="2"/>
        <v/>
      </c>
      <c r="V30" s="137" t="str">
        <f t="shared" si="0"/>
        <v/>
      </c>
      <c r="W30" s="109"/>
      <c r="X30" s="109"/>
      <c r="Y30" s="109"/>
      <c r="Z30" s="109"/>
      <c r="AA30" s="109"/>
      <c r="AB30" s="109"/>
      <c r="AC30" s="109"/>
      <c r="AD30" s="109"/>
      <c r="AE30" s="109"/>
      <c r="AF30" s="109"/>
    </row>
    <row r="31" spans="1:32" s="45" customFormat="1" ht="12.75" thickTop="1" x14ac:dyDescent="0.25">
      <c r="A31" s="92"/>
      <c r="B31" s="96"/>
      <c r="C31" s="94">
        <v>15</v>
      </c>
      <c r="D31" s="189"/>
      <c r="E31" s="158" t="s">
        <v>158</v>
      </c>
      <c r="F31" s="95"/>
      <c r="G31" s="95"/>
      <c r="H31" s="96"/>
      <c r="I31" s="96"/>
      <c r="J31" s="93"/>
      <c r="K31" s="97" t="str">
        <f>IF(H31="","",VLOOKUP(H31,'Risk Assessment Criteria'!$H$13:$M$18,MATCH('SiP RISK REGISTER'!I31,'Risk Assessment Criteria'!$H$13:$M$13,0),0))</f>
        <v/>
      </c>
      <c r="L31" s="171"/>
      <c r="M31" s="95"/>
      <c r="N31" s="95"/>
      <c r="O31" s="95"/>
      <c r="P31" s="96"/>
      <c r="Q31" s="96"/>
      <c r="R31" s="97" t="str">
        <f>IF(P31="","",VLOOKUP(P31,'Risk Assessment Criteria'!$H$13:$M$18,MATCH('SiP RISK REGISTER'!Q31,'Risk Assessment Criteria'!$H$13:$M$13,0),0))</f>
        <v/>
      </c>
      <c r="S31" s="44" t="s">
        <v>117</v>
      </c>
      <c r="T31" s="109"/>
      <c r="U31" s="137" t="str">
        <f t="shared" si="2"/>
        <v/>
      </c>
      <c r="V31" s="137" t="str">
        <f t="shared" si="0"/>
        <v/>
      </c>
      <c r="W31" s="109"/>
      <c r="X31" s="109"/>
      <c r="Y31" s="109"/>
      <c r="Z31" s="109"/>
      <c r="AA31" s="109"/>
      <c r="AB31" s="109"/>
      <c r="AC31" s="109"/>
      <c r="AD31" s="109"/>
      <c r="AE31" s="109"/>
      <c r="AF31" s="109"/>
    </row>
    <row r="32" spans="1:32" ht="24" x14ac:dyDescent="0.25">
      <c r="A32" s="92"/>
      <c r="B32" s="96"/>
      <c r="C32" s="94">
        <v>16</v>
      </c>
      <c r="D32" s="189"/>
      <c r="E32" s="158" t="s">
        <v>159</v>
      </c>
      <c r="F32" s="95"/>
      <c r="G32" s="95"/>
      <c r="H32" s="96"/>
      <c r="I32" s="96"/>
      <c r="J32" s="93"/>
      <c r="K32" s="97" t="str">
        <f>IF(H32="","",VLOOKUP(H32,'Risk Assessment Criteria'!$H$13:$M$18,MATCH('SiP RISK REGISTER'!I32,'Risk Assessment Criteria'!$H$13:$M$13,0),0))</f>
        <v/>
      </c>
      <c r="L32" s="171"/>
      <c r="M32" s="95"/>
      <c r="N32" s="95"/>
      <c r="O32" s="95"/>
      <c r="P32" s="96"/>
      <c r="Q32" s="96"/>
      <c r="R32" s="97" t="str">
        <f>IF(P32="","",VLOOKUP(P32,'Risk Assessment Criteria'!$H$13:$M$18,MATCH('SiP RISK REGISTER'!Q32,'Risk Assessment Criteria'!$H$13:$M$13,0),0))</f>
        <v/>
      </c>
      <c r="U32" s="137" t="str">
        <f t="shared" si="2"/>
        <v/>
      </c>
      <c r="V32" s="137" t="str">
        <f t="shared" si="0"/>
        <v/>
      </c>
    </row>
    <row r="33" spans="1:22" x14ac:dyDescent="0.25">
      <c r="A33" s="92"/>
      <c r="B33" s="96"/>
      <c r="C33" s="94">
        <v>17</v>
      </c>
      <c r="D33" s="189"/>
      <c r="E33" s="158" t="s">
        <v>160</v>
      </c>
      <c r="F33" s="95"/>
      <c r="G33" s="95"/>
      <c r="H33" s="96"/>
      <c r="I33" s="96"/>
      <c r="J33" s="93"/>
      <c r="K33" s="97" t="str">
        <f>IF(H33="","",VLOOKUP(H33,'Risk Assessment Criteria'!$H$13:$M$18,MATCH('SiP RISK REGISTER'!I33,'Risk Assessment Criteria'!$H$13:$M$13,0),0))</f>
        <v/>
      </c>
      <c r="L33" s="171"/>
      <c r="M33" s="95"/>
      <c r="N33" s="95"/>
      <c r="O33" s="95"/>
      <c r="P33" s="96"/>
      <c r="Q33" s="96"/>
      <c r="R33" s="97" t="str">
        <f>IF(P33="","",VLOOKUP(P33,'Risk Assessment Criteria'!$H$13:$M$18,MATCH('SiP RISK REGISTER'!Q33,'Risk Assessment Criteria'!$H$13:$M$13,0),0))</f>
        <v/>
      </c>
      <c r="U33" s="137" t="str">
        <f t="shared" si="2"/>
        <v/>
      </c>
      <c r="V33" s="137" t="str">
        <f t="shared" si="0"/>
        <v/>
      </c>
    </row>
    <row r="34" spans="1:22" ht="24" x14ac:dyDescent="0.25">
      <c r="A34" s="92"/>
      <c r="B34" s="96"/>
      <c r="C34" s="94">
        <v>18</v>
      </c>
      <c r="D34" s="189"/>
      <c r="E34" s="159" t="s">
        <v>161</v>
      </c>
      <c r="F34" s="95"/>
      <c r="G34" s="95"/>
      <c r="H34" s="96"/>
      <c r="I34" s="96"/>
      <c r="J34" s="93"/>
      <c r="K34" s="97" t="str">
        <f>IF(H34="","",VLOOKUP(H34,'Risk Assessment Criteria'!$H$13:$M$18,MATCH('SiP RISK REGISTER'!I34,'Risk Assessment Criteria'!$H$13:$M$13,0),0))</f>
        <v/>
      </c>
      <c r="L34" s="171"/>
      <c r="M34" s="95"/>
      <c r="N34" s="95"/>
      <c r="O34" s="95"/>
      <c r="P34" s="96"/>
      <c r="Q34" s="96"/>
      <c r="R34" s="97" t="str">
        <f>IF(P34="","",VLOOKUP(P34,'Risk Assessment Criteria'!$H$13:$M$18,MATCH('SiP RISK REGISTER'!Q34,'Risk Assessment Criteria'!$H$13:$M$13,0),0))</f>
        <v/>
      </c>
      <c r="U34" s="137" t="str">
        <f t="shared" si="2"/>
        <v/>
      </c>
      <c r="V34" s="137" t="str">
        <f t="shared" si="0"/>
        <v/>
      </c>
    </row>
    <row r="35" spans="1:22" s="104" customFormat="1" ht="24" x14ac:dyDescent="0.25">
      <c r="A35" s="92"/>
      <c r="B35" s="96"/>
      <c r="C35" s="94">
        <v>19</v>
      </c>
      <c r="D35" s="189"/>
      <c r="E35" s="158" t="s">
        <v>162</v>
      </c>
      <c r="F35" s="95"/>
      <c r="G35" s="95"/>
      <c r="H35" s="96"/>
      <c r="I35" s="96"/>
      <c r="J35" s="93"/>
      <c r="K35" s="97" t="str">
        <f>IF(H35="","",VLOOKUP(H35,'Risk Assessment Criteria'!$H$13:$M$18,MATCH('SiP RISK REGISTER'!I35,'Risk Assessment Criteria'!$H$13:$M$13,0),0))</f>
        <v/>
      </c>
      <c r="L35" s="171"/>
      <c r="M35" s="95"/>
      <c r="N35" s="95"/>
      <c r="O35" s="95"/>
      <c r="P35" s="96"/>
      <c r="Q35" s="96"/>
      <c r="R35" s="97" t="str">
        <f>IF(P35="","",VLOOKUP(P35,'Risk Assessment Criteria'!$H$13:$M$18,MATCH('SiP RISK REGISTER'!Q35,'Risk Assessment Criteria'!$H$13:$M$13,0),0))</f>
        <v/>
      </c>
      <c r="S35"/>
      <c r="U35" s="137" t="str">
        <f t="shared" si="2"/>
        <v/>
      </c>
      <c r="V35" s="137" t="str">
        <f t="shared" si="0"/>
        <v/>
      </c>
    </row>
    <row r="36" spans="1:22" s="104" customFormat="1" x14ac:dyDescent="0.25">
      <c r="A36" s="92"/>
      <c r="B36" s="96"/>
      <c r="C36" s="94">
        <v>20</v>
      </c>
      <c r="D36" s="189"/>
      <c r="E36" s="158" t="s">
        <v>163</v>
      </c>
      <c r="F36" s="95"/>
      <c r="G36" s="95"/>
      <c r="H36" s="96"/>
      <c r="I36" s="96"/>
      <c r="J36" s="93"/>
      <c r="K36" s="97" t="str">
        <f>IF(H36="","",VLOOKUP(H36,'Risk Assessment Criteria'!$H$13:$M$18,MATCH('SiP RISK REGISTER'!I36,'Risk Assessment Criteria'!$H$13:$M$13,0),0))</f>
        <v/>
      </c>
      <c r="L36" s="171"/>
      <c r="M36" s="95"/>
      <c r="N36" s="95"/>
      <c r="O36" s="95"/>
      <c r="P36" s="96"/>
      <c r="Q36" s="96"/>
      <c r="R36" s="97" t="str">
        <f>IF(P36="","",VLOOKUP(P36,'Risk Assessment Criteria'!$H$13:$M$18,MATCH('SiP RISK REGISTER'!Q36,'Risk Assessment Criteria'!$H$13:$M$13,0),0))</f>
        <v/>
      </c>
      <c r="S36"/>
      <c r="U36" s="137" t="str">
        <f t="shared" si="2"/>
        <v/>
      </c>
      <c r="V36" s="137" t="str">
        <f t="shared" si="0"/>
        <v/>
      </c>
    </row>
    <row r="37" spans="1:22" s="104" customFormat="1" x14ac:dyDescent="0.25">
      <c r="A37" s="92"/>
      <c r="B37" s="96"/>
      <c r="C37" s="94">
        <v>21</v>
      </c>
      <c r="D37" s="189"/>
      <c r="E37" s="158" t="s">
        <v>164</v>
      </c>
      <c r="F37" s="95"/>
      <c r="G37" s="95"/>
      <c r="H37" s="96"/>
      <c r="I37" s="96"/>
      <c r="J37" s="93"/>
      <c r="K37" s="97" t="str">
        <f>IF(H37="","",VLOOKUP(H37,'Risk Assessment Criteria'!$H$13:$M$18,MATCH('SiP RISK REGISTER'!I37,'Risk Assessment Criteria'!$H$13:$M$13,0),0))</f>
        <v/>
      </c>
      <c r="L37" s="171"/>
      <c r="M37" s="95"/>
      <c r="N37" s="95"/>
      <c r="O37" s="95"/>
      <c r="P37" s="96"/>
      <c r="Q37" s="96"/>
      <c r="R37" s="97" t="str">
        <f>IF(P37="","",VLOOKUP(P37,'Risk Assessment Criteria'!$H$13:$M$18,MATCH('SiP RISK REGISTER'!Q37,'Risk Assessment Criteria'!$H$13:$M$13,0),0))</f>
        <v/>
      </c>
      <c r="S37"/>
      <c r="U37" s="137" t="str">
        <f t="shared" si="2"/>
        <v/>
      </c>
      <c r="V37" s="137" t="str">
        <f t="shared" si="0"/>
        <v/>
      </c>
    </row>
    <row r="38" spans="1:22" s="104" customFormat="1" x14ac:dyDescent="0.25">
      <c r="A38" s="92"/>
      <c r="B38" s="96"/>
      <c r="C38" s="94">
        <v>22</v>
      </c>
      <c r="D38" s="189"/>
      <c r="E38" s="158" t="s">
        <v>165</v>
      </c>
      <c r="F38" s="95"/>
      <c r="G38" s="95"/>
      <c r="H38" s="96"/>
      <c r="I38" s="96"/>
      <c r="J38" s="93"/>
      <c r="K38" s="97" t="str">
        <f>IF(H38="","",VLOOKUP(H38,'Risk Assessment Criteria'!$H$13:$M$18,MATCH('SiP RISK REGISTER'!I38,'Risk Assessment Criteria'!$H$13:$M$13,0),0))</f>
        <v/>
      </c>
      <c r="L38" s="171"/>
      <c r="M38" s="95"/>
      <c r="N38" s="95"/>
      <c r="O38" s="95"/>
      <c r="P38" s="96"/>
      <c r="Q38" s="96"/>
      <c r="R38" s="97" t="str">
        <f>IF(P38="","",VLOOKUP(P38,'Risk Assessment Criteria'!$H$13:$M$18,MATCH('SiP RISK REGISTER'!Q38,'Risk Assessment Criteria'!$H$13:$M$13,0),0))</f>
        <v/>
      </c>
      <c r="S38"/>
      <c r="U38" s="137" t="str">
        <f t="shared" si="2"/>
        <v/>
      </c>
      <c r="V38" s="137" t="str">
        <f t="shared" si="0"/>
        <v/>
      </c>
    </row>
    <row r="39" spans="1:22" s="104" customFormat="1" ht="36" x14ac:dyDescent="0.25">
      <c r="A39" s="92"/>
      <c r="B39" s="96"/>
      <c r="C39" s="94">
        <v>23</v>
      </c>
      <c r="D39" s="189"/>
      <c r="E39" s="158" t="s">
        <v>166</v>
      </c>
      <c r="F39" s="95"/>
      <c r="G39" s="95"/>
      <c r="H39" s="96"/>
      <c r="I39" s="96"/>
      <c r="J39" s="93"/>
      <c r="K39" s="97" t="str">
        <f>IF(H39="","",VLOOKUP(H39,'Risk Assessment Criteria'!$H$13:$M$18,MATCH('SiP RISK REGISTER'!I39,'Risk Assessment Criteria'!$H$13:$M$13,0),0))</f>
        <v/>
      </c>
      <c r="L39" s="171"/>
      <c r="M39" s="95"/>
      <c r="N39" s="95"/>
      <c r="O39" s="95"/>
      <c r="P39" s="96"/>
      <c r="Q39" s="96"/>
      <c r="R39" s="97" t="str">
        <f>IF(P39="","",VLOOKUP(P39,'Risk Assessment Criteria'!$H$13:$M$18,MATCH('SiP RISK REGISTER'!Q39,'Risk Assessment Criteria'!$H$13:$M$13,0),0))</f>
        <v/>
      </c>
      <c r="S39"/>
      <c r="U39" s="137" t="str">
        <f t="shared" si="2"/>
        <v/>
      </c>
      <c r="V39" s="137" t="str">
        <f t="shared" si="0"/>
        <v/>
      </c>
    </row>
    <row r="40" spans="1:22" s="104" customFormat="1" x14ac:dyDescent="0.25">
      <c r="A40" s="92"/>
      <c r="B40" s="96"/>
      <c r="C40" s="94">
        <v>24</v>
      </c>
      <c r="D40" s="189"/>
      <c r="E40" s="158" t="s">
        <v>167</v>
      </c>
      <c r="F40" s="95"/>
      <c r="G40" s="95"/>
      <c r="H40" s="96"/>
      <c r="I40" s="96"/>
      <c r="J40" s="93"/>
      <c r="K40" s="97" t="str">
        <f>IF(H40="","",VLOOKUP(H40,'Risk Assessment Criteria'!$H$13:$M$18,MATCH('SiP RISK REGISTER'!I40,'Risk Assessment Criteria'!$H$13:$M$13,0),0))</f>
        <v/>
      </c>
      <c r="L40" s="171"/>
      <c r="M40" s="95"/>
      <c r="N40" s="95"/>
      <c r="O40" s="95"/>
      <c r="P40" s="96"/>
      <c r="Q40" s="96"/>
      <c r="R40" s="97" t="str">
        <f>IF(P40="","",VLOOKUP(P40,'Risk Assessment Criteria'!$H$13:$M$18,MATCH('SiP RISK REGISTER'!Q40,'Risk Assessment Criteria'!$H$13:$M$13,0),0))</f>
        <v/>
      </c>
      <c r="S40"/>
      <c r="U40" s="137" t="str">
        <f t="shared" si="2"/>
        <v/>
      </c>
      <c r="V40" s="137" t="str">
        <f t="shared" si="0"/>
        <v/>
      </c>
    </row>
    <row r="41" spans="1:22" s="104" customFormat="1" ht="24" x14ac:dyDescent="0.25">
      <c r="A41" s="92"/>
      <c r="B41" s="96"/>
      <c r="C41" s="94">
        <v>25</v>
      </c>
      <c r="D41" s="189"/>
      <c r="E41" s="158" t="s">
        <v>168</v>
      </c>
      <c r="F41" s="95"/>
      <c r="G41" s="95"/>
      <c r="H41" s="96"/>
      <c r="I41" s="96"/>
      <c r="J41" s="93"/>
      <c r="K41" s="97" t="str">
        <f>IF(H41="","",VLOOKUP(H41,'Risk Assessment Criteria'!$H$13:$M$18,MATCH('SiP RISK REGISTER'!I41,'Risk Assessment Criteria'!$H$13:$M$13,0),0))</f>
        <v/>
      </c>
      <c r="L41" s="171"/>
      <c r="M41" s="95"/>
      <c r="N41" s="95"/>
      <c r="O41" s="95"/>
      <c r="P41" s="96"/>
      <c r="Q41" s="96"/>
      <c r="R41" s="97" t="str">
        <f>IF(P41="","",VLOOKUP(P41,'Risk Assessment Criteria'!$H$13:$M$18,MATCH('SiP RISK REGISTER'!Q41,'Risk Assessment Criteria'!$H$13:$M$13,0),0))</f>
        <v/>
      </c>
      <c r="S41"/>
      <c r="U41" s="137" t="str">
        <f t="shared" si="2"/>
        <v/>
      </c>
      <c r="V41" s="137" t="str">
        <f t="shared" si="0"/>
        <v/>
      </c>
    </row>
    <row r="42" spans="1:22" s="104" customFormat="1" x14ac:dyDescent="0.25">
      <c r="A42" s="92"/>
      <c r="B42" s="96"/>
      <c r="C42" s="94">
        <v>26</v>
      </c>
      <c r="D42" s="189"/>
      <c r="E42" s="158" t="s">
        <v>169</v>
      </c>
      <c r="F42" s="95"/>
      <c r="G42" s="95"/>
      <c r="H42" s="96"/>
      <c r="I42" s="96"/>
      <c r="J42" s="93"/>
      <c r="K42" s="97" t="str">
        <f>IF(H42="","",VLOOKUP(H42,'Risk Assessment Criteria'!$H$13:$M$18,MATCH('SiP RISK REGISTER'!I42,'Risk Assessment Criteria'!$H$13:$M$13,0),0))</f>
        <v/>
      </c>
      <c r="L42" s="171"/>
      <c r="M42" s="95"/>
      <c r="N42" s="95"/>
      <c r="O42" s="95"/>
      <c r="P42" s="96"/>
      <c r="Q42" s="96"/>
      <c r="R42" s="97" t="str">
        <f>IF(P42="","",VLOOKUP(P42,'Risk Assessment Criteria'!$H$13:$M$18,MATCH('SiP RISK REGISTER'!Q42,'Risk Assessment Criteria'!$H$13:$M$13,0),0))</f>
        <v/>
      </c>
      <c r="S42"/>
      <c r="U42" s="137" t="str">
        <f t="shared" si="2"/>
        <v/>
      </c>
      <c r="V42" s="137" t="str">
        <f t="shared" si="0"/>
        <v/>
      </c>
    </row>
    <row r="43" spans="1:22" s="104" customFormat="1" ht="36" x14ac:dyDescent="0.25">
      <c r="A43" s="92"/>
      <c r="B43" s="96"/>
      <c r="C43" s="94">
        <v>27</v>
      </c>
      <c r="D43" s="189"/>
      <c r="E43" s="158" t="s">
        <v>130</v>
      </c>
      <c r="F43" s="95"/>
      <c r="G43" s="95"/>
      <c r="H43" s="96"/>
      <c r="I43" s="96"/>
      <c r="J43" s="93"/>
      <c r="K43" s="97" t="str">
        <f>IF(H43="","",VLOOKUP(H43,'Risk Assessment Criteria'!$H$13:$M$18,MATCH('SiP RISK REGISTER'!I43,'Risk Assessment Criteria'!$H$13:$M$13,0),0))</f>
        <v/>
      </c>
      <c r="L43" s="171"/>
      <c r="M43" s="95"/>
      <c r="N43" s="95"/>
      <c r="O43" s="95"/>
      <c r="P43" s="96"/>
      <c r="Q43" s="96"/>
      <c r="R43" s="97" t="str">
        <f>IF(P43="","",VLOOKUP(P43,'Risk Assessment Criteria'!$H$13:$M$18,MATCH('SiP RISK REGISTER'!Q43,'Risk Assessment Criteria'!$H$13:$M$13,0),0))</f>
        <v/>
      </c>
      <c r="S43"/>
      <c r="U43" s="137" t="str">
        <f t="shared" si="2"/>
        <v/>
      </c>
      <c r="V43" s="137" t="str">
        <f t="shared" si="0"/>
        <v/>
      </c>
    </row>
    <row r="44" spans="1:22" s="104" customFormat="1" x14ac:dyDescent="0.25">
      <c r="A44" s="92"/>
      <c r="B44" s="96"/>
      <c r="C44" s="94">
        <v>28</v>
      </c>
      <c r="D44" s="189"/>
      <c r="E44" s="158" t="s">
        <v>170</v>
      </c>
      <c r="F44" s="95"/>
      <c r="G44" s="95"/>
      <c r="H44" s="96"/>
      <c r="I44" s="96"/>
      <c r="J44" s="93"/>
      <c r="K44" s="97" t="str">
        <f>IF(H44="","",VLOOKUP(H44,'Risk Assessment Criteria'!$H$13:$M$18,MATCH('SiP RISK REGISTER'!I44,'Risk Assessment Criteria'!$H$13:$M$13,0),0))</f>
        <v/>
      </c>
      <c r="L44" s="171"/>
      <c r="M44" s="95"/>
      <c r="N44" s="95"/>
      <c r="O44" s="95"/>
      <c r="P44" s="96"/>
      <c r="Q44" s="96"/>
      <c r="R44" s="97" t="str">
        <f>IF(P44="","",VLOOKUP(P44,'Risk Assessment Criteria'!$H$13:$M$18,MATCH('SiP RISK REGISTER'!Q44,'Risk Assessment Criteria'!$H$13:$M$13,0),0))</f>
        <v/>
      </c>
      <c r="S44"/>
      <c r="U44" s="137" t="str">
        <f t="shared" si="2"/>
        <v/>
      </c>
      <c r="V44" s="137" t="str">
        <f t="shared" si="0"/>
        <v/>
      </c>
    </row>
    <row r="45" spans="1:22" s="104" customFormat="1" x14ac:dyDescent="0.25">
      <c r="A45" s="92"/>
      <c r="B45" s="96"/>
      <c r="C45" s="94">
        <v>29</v>
      </c>
      <c r="D45" s="189"/>
      <c r="E45" s="158" t="s">
        <v>171</v>
      </c>
      <c r="F45" s="95"/>
      <c r="G45" s="95"/>
      <c r="H45" s="96"/>
      <c r="I45" s="96"/>
      <c r="J45" s="93"/>
      <c r="K45" s="97" t="str">
        <f>IF(H45="","",VLOOKUP(H45,'Risk Assessment Criteria'!$H$13:$M$18,MATCH('SiP RISK REGISTER'!I45,'Risk Assessment Criteria'!$H$13:$M$13,0),0))</f>
        <v/>
      </c>
      <c r="L45" s="171"/>
      <c r="M45" s="95"/>
      <c r="N45" s="95"/>
      <c r="O45" s="95"/>
      <c r="P45" s="96"/>
      <c r="Q45" s="96"/>
      <c r="R45" s="97" t="str">
        <f>IF(P45="","",VLOOKUP(P45,'Risk Assessment Criteria'!$H$13:$M$18,MATCH('SiP RISK REGISTER'!Q45,'Risk Assessment Criteria'!$H$13:$M$13,0),0))</f>
        <v/>
      </c>
      <c r="S45"/>
      <c r="U45" s="137" t="str">
        <f t="shared" si="2"/>
        <v/>
      </c>
      <c r="V45" s="137" t="str">
        <f t="shared" si="0"/>
        <v/>
      </c>
    </row>
    <row r="46" spans="1:22" s="104" customFormat="1" ht="24" x14ac:dyDescent="0.25">
      <c r="A46" s="92"/>
      <c r="B46" s="96"/>
      <c r="C46" s="94">
        <v>30</v>
      </c>
      <c r="D46" s="189"/>
      <c r="E46" s="158" t="s">
        <v>172</v>
      </c>
      <c r="F46" s="95"/>
      <c r="G46" s="95"/>
      <c r="H46" s="96"/>
      <c r="I46" s="96"/>
      <c r="J46" s="93"/>
      <c r="K46" s="97" t="str">
        <f>IF(H46="","",VLOOKUP(H46,'Risk Assessment Criteria'!$H$13:$M$18,MATCH('SiP RISK REGISTER'!I46,'Risk Assessment Criteria'!$H$13:$M$13,0),0))</f>
        <v/>
      </c>
      <c r="L46" s="171"/>
      <c r="M46" s="95"/>
      <c r="N46" s="95"/>
      <c r="O46" s="95"/>
      <c r="P46" s="96"/>
      <c r="Q46" s="96"/>
      <c r="R46" s="97" t="str">
        <f>IF(P46="","",VLOOKUP(P46,'Risk Assessment Criteria'!$H$13:$M$18,MATCH('SiP RISK REGISTER'!Q46,'Risk Assessment Criteria'!$H$13:$M$13,0),0))</f>
        <v/>
      </c>
      <c r="S46"/>
      <c r="U46" s="137" t="str">
        <f t="shared" si="2"/>
        <v/>
      </c>
      <c r="V46" s="137" t="str">
        <f t="shared" si="0"/>
        <v/>
      </c>
    </row>
    <row r="47" spans="1:22" s="104" customFormat="1" x14ac:dyDescent="0.25">
      <c r="A47" s="92"/>
      <c r="B47" s="96"/>
      <c r="C47" s="94">
        <v>31</v>
      </c>
      <c r="D47" s="189"/>
      <c r="E47" s="158" t="s">
        <v>173</v>
      </c>
      <c r="F47" s="95"/>
      <c r="G47" s="95"/>
      <c r="H47" s="96"/>
      <c r="I47" s="96"/>
      <c r="J47" s="93"/>
      <c r="K47" s="97" t="str">
        <f>IF(H47="","",VLOOKUP(H47,'Risk Assessment Criteria'!$H$13:$M$18,MATCH('SiP RISK REGISTER'!I47,'Risk Assessment Criteria'!$H$13:$M$13,0),0))</f>
        <v/>
      </c>
      <c r="L47" s="171"/>
      <c r="M47" s="95"/>
      <c r="N47" s="95"/>
      <c r="O47" s="95"/>
      <c r="P47" s="96"/>
      <c r="Q47" s="96"/>
      <c r="R47" s="97" t="str">
        <f>IF(P47="","",VLOOKUP(P47,'Risk Assessment Criteria'!$H$13:$M$18,MATCH('SiP RISK REGISTER'!Q47,'Risk Assessment Criteria'!$H$13:$M$13,0),0))</f>
        <v/>
      </c>
      <c r="S47"/>
      <c r="U47" s="137" t="str">
        <f t="shared" si="2"/>
        <v/>
      </c>
      <c r="V47" s="137" t="str">
        <f t="shared" si="0"/>
        <v/>
      </c>
    </row>
    <row r="48" spans="1:22" s="104" customFormat="1" x14ac:dyDescent="0.25">
      <c r="A48" s="92"/>
      <c r="B48" s="96"/>
      <c r="C48" s="94">
        <v>32</v>
      </c>
      <c r="D48" s="189"/>
      <c r="E48" s="158" t="s">
        <v>174</v>
      </c>
      <c r="F48" s="95"/>
      <c r="G48" s="95"/>
      <c r="H48" s="96"/>
      <c r="I48" s="96"/>
      <c r="J48" s="93"/>
      <c r="K48" s="97" t="str">
        <f>IF(H48="","",VLOOKUP(H48,'Risk Assessment Criteria'!$H$13:$M$18,MATCH('SiP RISK REGISTER'!I48,'Risk Assessment Criteria'!$H$13:$M$13,0),0))</f>
        <v/>
      </c>
      <c r="L48" s="171"/>
      <c r="M48" s="95"/>
      <c r="N48" s="95"/>
      <c r="O48" s="95"/>
      <c r="P48" s="96"/>
      <c r="Q48" s="96"/>
      <c r="R48" s="97" t="str">
        <f>IF(P48="","",VLOOKUP(P48,'Risk Assessment Criteria'!$H$13:$M$18,MATCH('SiP RISK REGISTER'!Q48,'Risk Assessment Criteria'!$H$13:$M$13,0),0))</f>
        <v/>
      </c>
      <c r="S48"/>
      <c r="U48" s="137" t="str">
        <f t="shared" si="2"/>
        <v/>
      </c>
      <c r="V48" s="137" t="str">
        <f t="shared" si="0"/>
        <v/>
      </c>
    </row>
    <row r="49" spans="1:22" s="104" customFormat="1" ht="24" x14ac:dyDescent="0.25">
      <c r="A49" s="92"/>
      <c r="B49" s="96"/>
      <c r="C49" s="94">
        <v>33</v>
      </c>
      <c r="D49" s="189"/>
      <c r="E49" s="158" t="s">
        <v>175</v>
      </c>
      <c r="F49" s="95"/>
      <c r="G49" s="95"/>
      <c r="H49" s="96"/>
      <c r="I49" s="96"/>
      <c r="J49" s="93"/>
      <c r="K49" s="97" t="str">
        <f>IF(H49="","",VLOOKUP(H49,'Risk Assessment Criteria'!$H$13:$M$18,MATCH('SiP RISK REGISTER'!I49,'Risk Assessment Criteria'!$H$13:$M$13,0),0))</f>
        <v/>
      </c>
      <c r="L49" s="171"/>
      <c r="M49" s="95"/>
      <c r="N49" s="95"/>
      <c r="O49" s="95"/>
      <c r="P49" s="96"/>
      <c r="Q49" s="96"/>
      <c r="R49" s="97" t="str">
        <f>IF(P49="","",VLOOKUP(P49,'Risk Assessment Criteria'!$H$13:$M$18,MATCH('SiP RISK REGISTER'!Q49,'Risk Assessment Criteria'!$H$13:$M$13,0),0))</f>
        <v/>
      </c>
      <c r="S49"/>
      <c r="U49" s="137" t="str">
        <f t="shared" si="2"/>
        <v/>
      </c>
      <c r="V49" s="137" t="str">
        <f t="shared" si="0"/>
        <v/>
      </c>
    </row>
    <row r="50" spans="1:22" s="104" customFormat="1" x14ac:dyDescent="0.25">
      <c r="A50" s="92"/>
      <c r="B50" s="96"/>
      <c r="C50" s="94">
        <v>34</v>
      </c>
      <c r="D50" s="189"/>
      <c r="E50" s="158" t="s">
        <v>176</v>
      </c>
      <c r="F50" s="95"/>
      <c r="G50" s="95"/>
      <c r="H50" s="96"/>
      <c r="I50" s="96"/>
      <c r="J50" s="93"/>
      <c r="K50" s="97" t="str">
        <f>IF(H50="","",VLOOKUP(H50,'Risk Assessment Criteria'!$H$13:$M$18,MATCH('SiP RISK REGISTER'!I50,'Risk Assessment Criteria'!$H$13:$M$13,0),0))</f>
        <v/>
      </c>
      <c r="L50" s="171"/>
      <c r="M50" s="95"/>
      <c r="N50" s="95"/>
      <c r="O50" s="95"/>
      <c r="P50" s="96"/>
      <c r="Q50" s="96"/>
      <c r="R50" s="97" t="str">
        <f>IF(P50="","",VLOOKUP(P50,'Risk Assessment Criteria'!$H$13:$M$18,MATCH('SiP RISK REGISTER'!Q50,'Risk Assessment Criteria'!$H$13:$M$13,0),0))</f>
        <v/>
      </c>
      <c r="S50"/>
      <c r="U50" s="137" t="str">
        <f t="shared" si="2"/>
        <v/>
      </c>
      <c r="V50" s="137" t="str">
        <f t="shared" si="0"/>
        <v/>
      </c>
    </row>
    <row r="51" spans="1:22" s="104" customFormat="1" ht="24" x14ac:dyDescent="0.25">
      <c r="A51" s="92"/>
      <c r="B51" s="96"/>
      <c r="C51" s="94">
        <v>35</v>
      </c>
      <c r="D51" s="189"/>
      <c r="E51" s="158" t="s">
        <v>177</v>
      </c>
      <c r="F51" s="95"/>
      <c r="G51" s="95"/>
      <c r="H51" s="96"/>
      <c r="I51" s="96"/>
      <c r="J51" s="93"/>
      <c r="K51" s="97" t="str">
        <f>IF(H51="","",VLOOKUP(H51,'Risk Assessment Criteria'!$H$13:$M$18,MATCH('SiP RISK REGISTER'!I51,'Risk Assessment Criteria'!$H$13:$M$13,0),0))</f>
        <v/>
      </c>
      <c r="L51" s="171"/>
      <c r="M51" s="95"/>
      <c r="N51" s="95"/>
      <c r="O51" s="95"/>
      <c r="P51" s="96"/>
      <c r="Q51" s="96"/>
      <c r="R51" s="97" t="str">
        <f>IF(P51="","",VLOOKUP(P51,'Risk Assessment Criteria'!$H$13:$M$18,MATCH('SiP RISK REGISTER'!Q51,'Risk Assessment Criteria'!$H$13:$M$13,0),0))</f>
        <v/>
      </c>
      <c r="S51"/>
      <c r="U51" s="137" t="str">
        <f t="shared" si="2"/>
        <v/>
      </c>
      <c r="V51" s="137" t="str">
        <f t="shared" si="0"/>
        <v/>
      </c>
    </row>
    <row r="52" spans="1:22" s="104" customFormat="1" ht="36" x14ac:dyDescent="0.25">
      <c r="A52" s="92"/>
      <c r="B52" s="96"/>
      <c r="C52" s="94">
        <v>36</v>
      </c>
      <c r="D52" s="189"/>
      <c r="E52" s="158" t="s">
        <v>178</v>
      </c>
      <c r="F52" s="95"/>
      <c r="G52" s="95"/>
      <c r="H52" s="96"/>
      <c r="I52" s="96"/>
      <c r="J52" s="93"/>
      <c r="K52" s="97" t="str">
        <f>IF(H52="","",VLOOKUP(H52,'Risk Assessment Criteria'!$H$13:$M$18,MATCH('SiP RISK REGISTER'!I52,'Risk Assessment Criteria'!$H$13:$M$13,0),0))</f>
        <v/>
      </c>
      <c r="L52" s="171"/>
      <c r="M52" s="95"/>
      <c r="N52" s="95"/>
      <c r="O52" s="95"/>
      <c r="P52" s="96"/>
      <c r="Q52" s="96"/>
      <c r="R52" s="97" t="str">
        <f>IF(P52="","",VLOOKUP(P52,'Risk Assessment Criteria'!$H$13:$M$18,MATCH('SiP RISK REGISTER'!Q52,'Risk Assessment Criteria'!$H$13:$M$13,0),0))</f>
        <v/>
      </c>
      <c r="S52"/>
      <c r="U52" s="137" t="str">
        <f t="shared" si="2"/>
        <v/>
      </c>
      <c r="V52" s="137" t="str">
        <f t="shared" si="0"/>
        <v/>
      </c>
    </row>
    <row r="53" spans="1:22" s="104" customFormat="1" ht="108" x14ac:dyDescent="0.25">
      <c r="A53" s="92"/>
      <c r="B53" s="96"/>
      <c r="C53" s="94">
        <v>37</v>
      </c>
      <c r="D53" s="189"/>
      <c r="E53" s="158" t="s">
        <v>179</v>
      </c>
      <c r="F53" s="95"/>
      <c r="G53" s="95"/>
      <c r="H53" s="96"/>
      <c r="I53" s="96"/>
      <c r="J53" s="93"/>
      <c r="K53" s="97" t="str">
        <f>IF(H53="","",VLOOKUP(H53,'Risk Assessment Criteria'!$H$13:$M$18,MATCH('SiP RISK REGISTER'!I53,'Risk Assessment Criteria'!$H$13:$M$13,0),0))</f>
        <v/>
      </c>
      <c r="L53" s="171"/>
      <c r="M53" s="95"/>
      <c r="N53" s="95"/>
      <c r="O53" s="95"/>
      <c r="P53" s="96"/>
      <c r="Q53" s="96"/>
      <c r="R53" s="97" t="str">
        <f>IF(P53="","",VLOOKUP(P53,'Risk Assessment Criteria'!$H$13:$M$18,MATCH('SiP RISK REGISTER'!Q53,'Risk Assessment Criteria'!$H$13:$M$13,0),0))</f>
        <v/>
      </c>
      <c r="S53"/>
      <c r="U53" s="137" t="str">
        <f t="shared" si="2"/>
        <v/>
      </c>
      <c r="V53" s="137" t="str">
        <f t="shared" si="0"/>
        <v/>
      </c>
    </row>
    <row r="54" spans="1:22" s="104" customFormat="1" ht="72" x14ac:dyDescent="0.25">
      <c r="A54" s="92"/>
      <c r="B54" s="96"/>
      <c r="C54" s="198">
        <v>38</v>
      </c>
      <c r="D54" s="96"/>
      <c r="E54" s="199" t="s">
        <v>180</v>
      </c>
      <c r="F54" s="95"/>
      <c r="G54" s="95"/>
      <c r="H54" s="96"/>
      <c r="I54" s="96"/>
      <c r="J54" s="93"/>
      <c r="K54" s="97"/>
      <c r="L54" s="171"/>
      <c r="M54" s="95"/>
      <c r="N54" s="95"/>
      <c r="O54" s="95"/>
      <c r="P54" s="96"/>
      <c r="Q54" s="96"/>
      <c r="R54" s="97"/>
      <c r="S54"/>
      <c r="U54" s="137"/>
      <c r="V54" s="137"/>
    </row>
    <row r="55" spans="1:22" s="104" customFormat="1" ht="24" x14ac:dyDescent="0.25">
      <c r="A55" s="92"/>
      <c r="B55" s="96"/>
      <c r="C55" s="94">
        <v>39</v>
      </c>
      <c r="D55" s="189"/>
      <c r="E55" s="158" t="s">
        <v>181</v>
      </c>
      <c r="F55" s="95"/>
      <c r="G55" s="95"/>
      <c r="H55" s="96"/>
      <c r="I55" s="96"/>
      <c r="J55" s="93"/>
      <c r="K55" s="97" t="str">
        <f>IF(H55="","",VLOOKUP(H55,'Risk Assessment Criteria'!$H$13:$M$18,MATCH('SiP RISK REGISTER'!I55,'Risk Assessment Criteria'!$H$13:$M$13,0),0))</f>
        <v/>
      </c>
      <c r="L55" s="171"/>
      <c r="M55" s="95"/>
      <c r="N55" s="95"/>
      <c r="O55" s="95"/>
      <c r="P55" s="96"/>
      <c r="Q55" s="96"/>
      <c r="R55" s="97" t="str">
        <f>IF(P55="","",VLOOKUP(P55,'Risk Assessment Criteria'!$H$13:$M$18,MATCH('SiP RISK REGISTER'!Q55,'Risk Assessment Criteria'!$H$13:$M$13,0),0))</f>
        <v/>
      </c>
      <c r="S55"/>
      <c r="U55" s="137" t="str">
        <f t="shared" ref="U55:U69" si="3">CONCATENATE(B39:B55,K55)</f>
        <v/>
      </c>
      <c r="V55" s="137" t="str">
        <f t="shared" si="0"/>
        <v/>
      </c>
    </row>
    <row r="56" spans="1:22" s="104" customFormat="1" x14ac:dyDescent="0.25">
      <c r="A56" s="92"/>
      <c r="B56" s="96"/>
      <c r="C56" s="94">
        <v>40</v>
      </c>
      <c r="D56" s="189"/>
      <c r="E56" s="158" t="s">
        <v>182</v>
      </c>
      <c r="F56" s="95"/>
      <c r="G56" s="95"/>
      <c r="H56" s="96"/>
      <c r="I56" s="96"/>
      <c r="J56" s="93"/>
      <c r="K56" s="97" t="str">
        <f>IF(H56="","",VLOOKUP(H56,'Risk Assessment Criteria'!$H$13:$M$18,MATCH('SiP RISK REGISTER'!I56,'Risk Assessment Criteria'!$H$13:$M$13,0),0))</f>
        <v/>
      </c>
      <c r="L56" s="171"/>
      <c r="M56" s="95"/>
      <c r="N56" s="95"/>
      <c r="O56" s="95"/>
      <c r="P56" s="96"/>
      <c r="Q56" s="96"/>
      <c r="R56" s="97" t="str">
        <f>IF(P56="","",VLOOKUP(P56,'Risk Assessment Criteria'!$H$13:$M$18,MATCH('SiP RISK REGISTER'!Q56,'Risk Assessment Criteria'!$H$13:$M$13,0),0))</f>
        <v/>
      </c>
      <c r="S56"/>
      <c r="U56" s="137" t="str">
        <f t="shared" si="3"/>
        <v/>
      </c>
      <c r="V56" s="137" t="str">
        <f t="shared" si="0"/>
        <v/>
      </c>
    </row>
    <row r="57" spans="1:22" s="104" customFormat="1" x14ac:dyDescent="0.25">
      <c r="A57" s="92"/>
      <c r="B57" s="96"/>
      <c r="C57" s="94">
        <v>41</v>
      </c>
      <c r="D57" s="189"/>
      <c r="E57" s="158" t="s">
        <v>183</v>
      </c>
      <c r="F57" s="95"/>
      <c r="G57" s="95"/>
      <c r="H57" s="96"/>
      <c r="I57" s="96"/>
      <c r="J57" s="93"/>
      <c r="K57" s="97" t="str">
        <f>IF(H57="","",VLOOKUP(H57,'Risk Assessment Criteria'!$H$13:$M$18,MATCH('SiP RISK REGISTER'!I57,'Risk Assessment Criteria'!$H$13:$M$13,0),0))</f>
        <v/>
      </c>
      <c r="L57" s="171"/>
      <c r="M57" s="95"/>
      <c r="N57" s="95"/>
      <c r="O57" s="95"/>
      <c r="P57" s="96"/>
      <c r="Q57" s="96"/>
      <c r="R57" s="97" t="str">
        <f>IF(P57="","",VLOOKUP(P57,'Risk Assessment Criteria'!$H$13:$M$18,MATCH('SiP RISK REGISTER'!Q57,'Risk Assessment Criteria'!$H$13:$M$13,0),0))</f>
        <v/>
      </c>
      <c r="S57"/>
      <c r="U57" s="137" t="str">
        <f t="shared" si="3"/>
        <v/>
      </c>
      <c r="V57" s="137" t="str">
        <f t="shared" si="0"/>
        <v/>
      </c>
    </row>
    <row r="58" spans="1:22" s="104" customFormat="1" x14ac:dyDescent="0.25">
      <c r="A58" s="92"/>
      <c r="B58" s="96"/>
      <c r="C58" s="94">
        <v>42</v>
      </c>
      <c r="D58" s="189"/>
      <c r="E58" s="158" t="s">
        <v>184</v>
      </c>
      <c r="F58" s="95"/>
      <c r="G58" s="95"/>
      <c r="H58" s="96"/>
      <c r="I58" s="96"/>
      <c r="J58" s="93"/>
      <c r="K58" s="97" t="str">
        <f>IF(H58="","",VLOOKUP(H58,'Risk Assessment Criteria'!$H$13:$M$18,MATCH('SiP RISK REGISTER'!I58,'Risk Assessment Criteria'!$H$13:$M$13,0),0))</f>
        <v/>
      </c>
      <c r="L58" s="171"/>
      <c r="M58" s="95"/>
      <c r="N58" s="95"/>
      <c r="O58" s="95"/>
      <c r="P58" s="96"/>
      <c r="Q58" s="96"/>
      <c r="R58" s="97" t="str">
        <f>IF(P58="","",VLOOKUP(P58,'Risk Assessment Criteria'!$H$13:$M$18,MATCH('SiP RISK REGISTER'!Q58,'Risk Assessment Criteria'!$H$13:$M$13,0),0))</f>
        <v/>
      </c>
      <c r="S58"/>
      <c r="U58" s="137" t="str">
        <f t="shared" si="3"/>
        <v/>
      </c>
      <c r="V58" s="137" t="str">
        <f t="shared" si="0"/>
        <v/>
      </c>
    </row>
    <row r="59" spans="1:22" s="104" customFormat="1" ht="24" x14ac:dyDescent="0.25">
      <c r="A59" s="92"/>
      <c r="B59" s="96"/>
      <c r="C59" s="94">
        <v>43</v>
      </c>
      <c r="D59" s="189"/>
      <c r="E59" s="158" t="s">
        <v>185</v>
      </c>
      <c r="F59" s="95"/>
      <c r="G59" s="95"/>
      <c r="H59" s="96"/>
      <c r="I59" s="96"/>
      <c r="J59" s="93"/>
      <c r="K59" s="97" t="str">
        <f>IF(H59="","",VLOOKUP(H59,'Risk Assessment Criteria'!$H$13:$M$18,MATCH('SiP RISK REGISTER'!I59,'Risk Assessment Criteria'!$H$13:$M$13,0),0))</f>
        <v/>
      </c>
      <c r="L59" s="171"/>
      <c r="M59" s="95"/>
      <c r="N59" s="95"/>
      <c r="O59" s="95"/>
      <c r="P59" s="96"/>
      <c r="Q59" s="96"/>
      <c r="R59" s="97" t="str">
        <f>IF(P59="","",VLOOKUP(P59,'Risk Assessment Criteria'!$H$13:$M$18,MATCH('SiP RISK REGISTER'!Q59,'Risk Assessment Criteria'!$H$13:$M$13,0),0))</f>
        <v/>
      </c>
      <c r="S59"/>
      <c r="U59" s="137" t="str">
        <f t="shared" si="3"/>
        <v/>
      </c>
      <c r="V59" s="137" t="str">
        <f t="shared" si="0"/>
        <v/>
      </c>
    </row>
    <row r="60" spans="1:22" s="104" customFormat="1" x14ac:dyDescent="0.25">
      <c r="A60" s="92"/>
      <c r="B60" s="96"/>
      <c r="C60" s="94">
        <v>44</v>
      </c>
      <c r="D60" s="189"/>
      <c r="E60" s="158" t="s">
        <v>186</v>
      </c>
      <c r="F60" s="95"/>
      <c r="G60" s="95"/>
      <c r="H60" s="96"/>
      <c r="I60" s="96"/>
      <c r="J60" s="93"/>
      <c r="K60" s="97" t="str">
        <f>IF(H60="","",VLOOKUP(H60,'Risk Assessment Criteria'!$H$13:$M$18,MATCH('SiP RISK REGISTER'!I60,'Risk Assessment Criteria'!$H$13:$M$13,0),0))</f>
        <v/>
      </c>
      <c r="L60" s="171"/>
      <c r="M60" s="95"/>
      <c r="N60" s="95"/>
      <c r="O60" s="95"/>
      <c r="P60" s="96"/>
      <c r="Q60" s="96"/>
      <c r="R60" s="97" t="str">
        <f>IF(P60="","",VLOOKUP(P60,'Risk Assessment Criteria'!$H$13:$M$18,MATCH('SiP RISK REGISTER'!Q60,'Risk Assessment Criteria'!$H$13:$M$13,0),0))</f>
        <v/>
      </c>
      <c r="S60"/>
      <c r="U60" s="137" t="str">
        <f t="shared" si="3"/>
        <v/>
      </c>
      <c r="V60" s="137" t="str">
        <f t="shared" si="0"/>
        <v/>
      </c>
    </row>
    <row r="61" spans="1:22" s="104" customFormat="1" ht="24" x14ac:dyDescent="0.25">
      <c r="A61" s="92"/>
      <c r="B61" s="96"/>
      <c r="C61" s="94">
        <v>45</v>
      </c>
      <c r="D61" s="189"/>
      <c r="E61" s="158" t="s">
        <v>187</v>
      </c>
      <c r="F61" s="95"/>
      <c r="G61" s="95"/>
      <c r="H61" s="96"/>
      <c r="I61" s="96"/>
      <c r="J61" s="93"/>
      <c r="K61" s="97" t="str">
        <f>IF(H61="","",VLOOKUP(H61,'Risk Assessment Criteria'!$H$13:$M$18,MATCH('SiP RISK REGISTER'!I61,'Risk Assessment Criteria'!$H$13:$M$13,0),0))</f>
        <v/>
      </c>
      <c r="L61" s="171"/>
      <c r="M61" s="95"/>
      <c r="N61" s="95"/>
      <c r="O61" s="95"/>
      <c r="P61" s="96"/>
      <c r="Q61" s="96"/>
      <c r="R61" s="97" t="str">
        <f>IF(P61="","",VLOOKUP(P61,'Risk Assessment Criteria'!$H$13:$M$18,MATCH('SiP RISK REGISTER'!Q61,'Risk Assessment Criteria'!$H$13:$M$13,0),0))</f>
        <v/>
      </c>
      <c r="S61"/>
      <c r="U61" s="137" t="str">
        <f t="shared" si="3"/>
        <v/>
      </c>
      <c r="V61" s="137" t="str">
        <f t="shared" si="0"/>
        <v/>
      </c>
    </row>
    <row r="62" spans="1:22" s="104" customFormat="1" ht="36" x14ac:dyDescent="0.25">
      <c r="A62" s="92"/>
      <c r="B62" s="96"/>
      <c r="C62" s="94">
        <v>46</v>
      </c>
      <c r="D62" s="189"/>
      <c r="E62" s="158" t="s">
        <v>188</v>
      </c>
      <c r="F62" s="95"/>
      <c r="G62" s="95"/>
      <c r="H62" s="96"/>
      <c r="I62" s="96"/>
      <c r="J62" s="93"/>
      <c r="K62" s="97" t="str">
        <f>IF(H62="","",VLOOKUP(H62,'Risk Assessment Criteria'!$H$13:$M$18,MATCH('SiP RISK REGISTER'!I62,'Risk Assessment Criteria'!$H$13:$M$13,0),0))</f>
        <v/>
      </c>
      <c r="L62" s="171"/>
      <c r="M62" s="95"/>
      <c r="N62" s="95"/>
      <c r="O62" s="95"/>
      <c r="P62" s="96"/>
      <c r="Q62" s="96"/>
      <c r="R62" s="97" t="str">
        <f>IF(P62="","",VLOOKUP(P62,'Risk Assessment Criteria'!$H$13:$M$18,MATCH('SiP RISK REGISTER'!Q62,'Risk Assessment Criteria'!$H$13:$M$13,0),0))</f>
        <v/>
      </c>
      <c r="S62"/>
      <c r="U62" s="137" t="str">
        <f t="shared" si="3"/>
        <v/>
      </c>
      <c r="V62" s="137" t="str">
        <f t="shared" si="0"/>
        <v/>
      </c>
    </row>
    <row r="63" spans="1:22" s="104" customFormat="1" x14ac:dyDescent="0.25">
      <c r="A63" s="92"/>
      <c r="B63" s="96"/>
      <c r="C63" s="94">
        <v>47</v>
      </c>
      <c r="D63" s="189"/>
      <c r="E63" s="158" t="s">
        <v>189</v>
      </c>
      <c r="F63" s="95"/>
      <c r="G63" s="95"/>
      <c r="H63" s="96"/>
      <c r="I63" s="96"/>
      <c r="J63" s="93"/>
      <c r="K63" s="97" t="str">
        <f>IF(H63="","",VLOOKUP(H63,'Risk Assessment Criteria'!$H$13:$M$18,MATCH('SiP RISK REGISTER'!I63,'Risk Assessment Criteria'!$H$13:$M$13,0),0))</f>
        <v/>
      </c>
      <c r="L63" s="171"/>
      <c r="M63" s="95"/>
      <c r="N63" s="95"/>
      <c r="O63" s="95"/>
      <c r="P63" s="96"/>
      <c r="Q63" s="96"/>
      <c r="R63" s="97" t="str">
        <f>IF(P63="","",VLOOKUP(P63,'Risk Assessment Criteria'!$H$13:$M$18,MATCH('SiP RISK REGISTER'!Q63,'Risk Assessment Criteria'!$H$13:$M$13,0),0))</f>
        <v/>
      </c>
      <c r="S63"/>
      <c r="U63" s="137" t="str">
        <f t="shared" si="3"/>
        <v/>
      </c>
      <c r="V63" s="137" t="str">
        <f t="shared" si="0"/>
        <v/>
      </c>
    </row>
    <row r="64" spans="1:22" s="104" customFormat="1" x14ac:dyDescent="0.25">
      <c r="A64" s="92"/>
      <c r="B64" s="96"/>
      <c r="C64" s="94">
        <v>48</v>
      </c>
      <c r="D64" s="189"/>
      <c r="E64" s="158" t="s">
        <v>190</v>
      </c>
      <c r="F64" s="95"/>
      <c r="G64" s="95"/>
      <c r="H64" s="96"/>
      <c r="I64" s="96"/>
      <c r="J64" s="93"/>
      <c r="K64" s="97" t="str">
        <f>IF(H64="","",VLOOKUP(H64,'Risk Assessment Criteria'!$H$13:$M$18,MATCH('SiP RISK REGISTER'!I64,'Risk Assessment Criteria'!$H$13:$M$13,0),0))</f>
        <v/>
      </c>
      <c r="L64" s="171"/>
      <c r="M64" s="95"/>
      <c r="N64" s="95"/>
      <c r="O64" s="95"/>
      <c r="P64" s="96"/>
      <c r="Q64" s="96"/>
      <c r="R64" s="97" t="str">
        <f>IF(P64="","",VLOOKUP(P64,'Risk Assessment Criteria'!$H$13:$M$18,MATCH('SiP RISK REGISTER'!Q64,'Risk Assessment Criteria'!$H$13:$M$13,0),0))</f>
        <v/>
      </c>
      <c r="S64"/>
      <c r="U64" s="137" t="str">
        <f t="shared" si="3"/>
        <v/>
      </c>
      <c r="V64" s="137" t="str">
        <f t="shared" si="0"/>
        <v/>
      </c>
    </row>
    <row r="65" spans="1:22" s="104" customFormat="1" x14ac:dyDescent="0.25">
      <c r="A65" s="92"/>
      <c r="B65" s="96"/>
      <c r="C65" s="94">
        <v>49</v>
      </c>
      <c r="D65" s="189"/>
      <c r="E65" s="158" t="s">
        <v>191</v>
      </c>
      <c r="F65" s="95"/>
      <c r="G65" s="95"/>
      <c r="H65" s="96"/>
      <c r="I65" s="96"/>
      <c r="J65" s="93"/>
      <c r="K65" s="97" t="str">
        <f>IF(H65="","",VLOOKUP(H65,'Risk Assessment Criteria'!$H$13:$M$18,MATCH('SiP RISK REGISTER'!I65,'Risk Assessment Criteria'!$H$13:$M$13,0),0))</f>
        <v/>
      </c>
      <c r="L65" s="171"/>
      <c r="M65" s="95"/>
      <c r="N65" s="95"/>
      <c r="O65" s="95"/>
      <c r="P65" s="96"/>
      <c r="Q65" s="96"/>
      <c r="R65" s="97" t="str">
        <f>IF(P65="","",VLOOKUP(P65,'Risk Assessment Criteria'!$H$13:$M$18,MATCH('SiP RISK REGISTER'!Q65,'Risk Assessment Criteria'!$H$13:$M$13,0),0))</f>
        <v/>
      </c>
      <c r="S65"/>
      <c r="U65" s="137" t="str">
        <f t="shared" si="3"/>
        <v/>
      </c>
      <c r="V65" s="137" t="str">
        <f t="shared" si="0"/>
        <v/>
      </c>
    </row>
    <row r="66" spans="1:22" s="104" customFormat="1" x14ac:dyDescent="0.25">
      <c r="A66" s="92"/>
      <c r="B66" s="96"/>
      <c r="C66" s="94">
        <v>50</v>
      </c>
      <c r="D66" s="189"/>
      <c r="E66" s="158" t="s">
        <v>192</v>
      </c>
      <c r="F66" s="95"/>
      <c r="G66" s="95"/>
      <c r="H66" s="96"/>
      <c r="I66" s="96"/>
      <c r="J66" s="93"/>
      <c r="K66" s="97" t="str">
        <f>IF(H66="","",VLOOKUP(H66,'Risk Assessment Criteria'!$H$13:$M$18,MATCH('SiP RISK REGISTER'!I66,'Risk Assessment Criteria'!$H$13:$M$13,0),0))</f>
        <v/>
      </c>
      <c r="L66" s="171"/>
      <c r="M66" s="95"/>
      <c r="N66" s="95"/>
      <c r="O66" s="95"/>
      <c r="P66" s="96"/>
      <c r="Q66" s="96"/>
      <c r="R66" s="97" t="str">
        <f>IF(P66="","",VLOOKUP(P66,'Risk Assessment Criteria'!$H$13:$M$18,MATCH('SiP RISK REGISTER'!Q66,'Risk Assessment Criteria'!$H$13:$M$13,0),0))</f>
        <v/>
      </c>
      <c r="S66"/>
      <c r="U66" s="137" t="str">
        <f t="shared" si="3"/>
        <v/>
      </c>
      <c r="V66" s="137" t="str">
        <f t="shared" si="0"/>
        <v/>
      </c>
    </row>
    <row r="67" spans="1:22" s="104" customFormat="1" x14ac:dyDescent="0.25">
      <c r="A67" s="92"/>
      <c r="B67" s="96"/>
      <c r="C67" s="94">
        <v>51</v>
      </c>
      <c r="D67" s="189"/>
      <c r="E67" s="158" t="s">
        <v>193</v>
      </c>
      <c r="F67" s="95"/>
      <c r="G67" s="95"/>
      <c r="H67" s="96"/>
      <c r="I67" s="96"/>
      <c r="J67" s="93"/>
      <c r="K67" s="97" t="str">
        <f>IF(H67="","",VLOOKUP(H67,'Risk Assessment Criteria'!$H$13:$M$18,MATCH('SiP RISK REGISTER'!I67,'Risk Assessment Criteria'!$H$13:$M$13,0),0))</f>
        <v/>
      </c>
      <c r="L67" s="171"/>
      <c r="M67" s="95"/>
      <c r="N67" s="95"/>
      <c r="O67" s="95"/>
      <c r="P67" s="96"/>
      <c r="Q67" s="96"/>
      <c r="R67" s="97" t="str">
        <f>IF(P67="","",VLOOKUP(P67,'Risk Assessment Criteria'!$H$13:$M$18,MATCH('SiP RISK REGISTER'!Q67,'Risk Assessment Criteria'!$H$13:$M$13,0),0))</f>
        <v/>
      </c>
      <c r="S67"/>
      <c r="U67" s="137" t="str">
        <f t="shared" si="3"/>
        <v/>
      </c>
      <c r="V67" s="137" t="str">
        <f t="shared" si="0"/>
        <v/>
      </c>
    </row>
    <row r="68" spans="1:22" s="104" customFormat="1" ht="24" x14ac:dyDescent="0.25">
      <c r="A68" s="92"/>
      <c r="B68" s="96"/>
      <c r="C68" s="94">
        <v>52</v>
      </c>
      <c r="D68" s="189"/>
      <c r="E68" s="158" t="s">
        <v>194</v>
      </c>
      <c r="F68" s="95"/>
      <c r="G68" s="95"/>
      <c r="H68" s="96"/>
      <c r="I68" s="96"/>
      <c r="J68" s="93"/>
      <c r="K68" s="97" t="str">
        <f>IF(H68="","",VLOOKUP(H68,'Risk Assessment Criteria'!$H$13:$M$18,MATCH('SiP RISK REGISTER'!I68,'Risk Assessment Criteria'!$H$13:$M$13,0),0))</f>
        <v/>
      </c>
      <c r="L68" s="171"/>
      <c r="M68" s="95"/>
      <c r="N68" s="95"/>
      <c r="O68" s="95"/>
      <c r="P68" s="96"/>
      <c r="Q68" s="96"/>
      <c r="R68" s="97" t="str">
        <f>IF(P68="","",VLOOKUP(P68,'Risk Assessment Criteria'!$H$13:$M$18,MATCH('SiP RISK REGISTER'!Q68,'Risk Assessment Criteria'!$H$13:$M$13,0),0))</f>
        <v/>
      </c>
      <c r="S68"/>
      <c r="U68" s="137" t="str">
        <f t="shared" si="3"/>
        <v/>
      </c>
      <c r="V68" s="137" t="str">
        <f t="shared" si="0"/>
        <v/>
      </c>
    </row>
    <row r="69" spans="1:22" s="104" customFormat="1" ht="48" x14ac:dyDescent="0.25">
      <c r="A69" s="92"/>
      <c r="B69" s="96"/>
      <c r="C69" s="94">
        <v>53</v>
      </c>
      <c r="D69" s="189"/>
      <c r="E69" s="158" t="s">
        <v>195</v>
      </c>
      <c r="F69" s="95"/>
      <c r="G69" s="95"/>
      <c r="H69" s="96"/>
      <c r="I69" s="96"/>
      <c r="J69" s="93"/>
      <c r="K69" s="97" t="str">
        <f>IF(H69="","",VLOOKUP(H69,'Risk Assessment Criteria'!$H$13:$M$18,MATCH('SiP RISK REGISTER'!I69,'Risk Assessment Criteria'!$H$13:$M$13,0),0))</f>
        <v/>
      </c>
      <c r="L69" s="171"/>
      <c r="M69" s="95"/>
      <c r="N69" s="95"/>
      <c r="O69" s="95"/>
      <c r="P69" s="96"/>
      <c r="Q69" s="96"/>
      <c r="R69" s="97" t="str">
        <f>IF(P69="","",VLOOKUP(P69,'Risk Assessment Criteria'!$H$13:$M$18,MATCH('SiP RISK REGISTER'!Q69,'Risk Assessment Criteria'!$H$13:$M$13,0),0))</f>
        <v/>
      </c>
      <c r="S69"/>
      <c r="U69" s="137" t="str">
        <f t="shared" si="3"/>
        <v/>
      </c>
      <c r="V69" s="137" t="str">
        <f t="shared" si="0"/>
        <v/>
      </c>
    </row>
    <row r="70" spans="1:22" s="104" customFormat="1" ht="24" x14ac:dyDescent="0.25">
      <c r="A70" s="92"/>
      <c r="B70" s="96"/>
      <c r="C70" s="94">
        <v>54</v>
      </c>
      <c r="D70" s="189"/>
      <c r="E70" s="158" t="s">
        <v>196</v>
      </c>
      <c r="F70" s="95"/>
      <c r="G70" s="95"/>
      <c r="H70" s="96"/>
      <c r="I70" s="96"/>
      <c r="J70" s="93"/>
      <c r="K70" s="97" t="str">
        <f>IF(H70="","",VLOOKUP(H70,'Risk Assessment Criteria'!$H$13:$M$18,MATCH('SiP RISK REGISTER'!I70,'Risk Assessment Criteria'!$H$13:$M$13,0),0))</f>
        <v/>
      </c>
      <c r="L70" s="171"/>
      <c r="M70" s="95"/>
      <c r="N70" s="95"/>
      <c r="O70" s="95"/>
      <c r="P70" s="96"/>
      <c r="Q70" s="96"/>
      <c r="R70" s="97" t="str">
        <f>IF(P70="","",VLOOKUP(P70,'Risk Assessment Criteria'!$H$13:$M$18,MATCH('SiP RISK REGISTER'!Q70,'Risk Assessment Criteria'!$H$13:$M$13,0),0))</f>
        <v/>
      </c>
      <c r="S70"/>
      <c r="U70" s="137" t="str">
        <f t="shared" si="2"/>
        <v/>
      </c>
      <c r="V70" s="137" t="str">
        <f t="shared" si="0"/>
        <v/>
      </c>
    </row>
    <row r="71" spans="1:22" s="104" customFormat="1" ht="36" x14ac:dyDescent="0.25">
      <c r="A71" s="92"/>
      <c r="B71" s="96"/>
      <c r="C71" s="94">
        <v>55</v>
      </c>
      <c r="D71" s="189"/>
      <c r="E71" s="158" t="s">
        <v>197</v>
      </c>
      <c r="F71" s="95"/>
      <c r="G71" s="95"/>
      <c r="H71" s="96"/>
      <c r="I71" s="96"/>
      <c r="J71" s="93"/>
      <c r="K71" s="97" t="str">
        <f>IF(H71="","",VLOOKUP(H71,'Risk Assessment Criteria'!$H$13:$M$18,MATCH('SiP RISK REGISTER'!I71,'Risk Assessment Criteria'!$H$13:$M$13,0),0))</f>
        <v/>
      </c>
      <c r="L71" s="171"/>
      <c r="M71" s="95"/>
      <c r="N71" s="95"/>
      <c r="O71" s="95"/>
      <c r="P71" s="96"/>
      <c r="Q71" s="96"/>
      <c r="R71" s="97" t="str">
        <f>IF(P71="","",VLOOKUP(P71,'Risk Assessment Criteria'!$H$13:$M$18,MATCH('SiP RISK REGISTER'!Q71,'Risk Assessment Criteria'!$H$13:$M$13,0),0))</f>
        <v/>
      </c>
      <c r="S71"/>
      <c r="U71" s="137" t="str">
        <f t="shared" si="2"/>
        <v/>
      </c>
      <c r="V71" s="137" t="str">
        <f t="shared" si="0"/>
        <v/>
      </c>
    </row>
    <row r="72" spans="1:22" s="104" customFormat="1" x14ac:dyDescent="0.25">
      <c r="A72" s="92"/>
      <c r="B72" s="96"/>
      <c r="C72" s="94">
        <v>56</v>
      </c>
      <c r="D72" s="189"/>
      <c r="E72" s="158" t="s">
        <v>198</v>
      </c>
      <c r="F72" s="95"/>
      <c r="G72" s="95"/>
      <c r="H72" s="96"/>
      <c r="I72" s="96"/>
      <c r="J72" s="93"/>
      <c r="K72" s="97" t="str">
        <f>IF(H72="","",VLOOKUP(H72,'Risk Assessment Criteria'!$H$13:$M$18,MATCH('SiP RISK REGISTER'!I72,'Risk Assessment Criteria'!$H$13:$M$13,0),0))</f>
        <v/>
      </c>
      <c r="L72" s="171"/>
      <c r="M72" s="95"/>
      <c r="N72" s="95"/>
      <c r="O72" s="95"/>
      <c r="P72" s="96"/>
      <c r="Q72" s="96"/>
      <c r="R72" s="97" t="str">
        <f>IF(P72="","",VLOOKUP(P72,'Risk Assessment Criteria'!$H$13:$M$18,MATCH('SiP RISK REGISTER'!Q72,'Risk Assessment Criteria'!$H$13:$M$13,0),0))</f>
        <v/>
      </c>
      <c r="S72"/>
      <c r="U72" s="137" t="str">
        <f t="shared" si="2"/>
        <v/>
      </c>
      <c r="V72" s="137" t="str">
        <f t="shared" si="0"/>
        <v/>
      </c>
    </row>
    <row r="73" spans="1:22" s="104" customFormat="1" ht="36" x14ac:dyDescent="0.25">
      <c r="A73" s="92"/>
      <c r="B73" s="96"/>
      <c r="C73" s="94">
        <v>57</v>
      </c>
      <c r="D73" s="189"/>
      <c r="E73" s="158" t="s">
        <v>199</v>
      </c>
      <c r="F73" s="95"/>
      <c r="G73" s="95"/>
      <c r="H73" s="96"/>
      <c r="I73" s="96"/>
      <c r="J73" s="93"/>
      <c r="K73" s="97" t="str">
        <f>IF(H73="","",VLOOKUP(H73,'Risk Assessment Criteria'!$H$13:$M$18,MATCH('SiP RISK REGISTER'!I73,'Risk Assessment Criteria'!$H$13:$M$13,0),0))</f>
        <v/>
      </c>
      <c r="L73" s="171"/>
      <c r="M73" s="95"/>
      <c r="N73" s="95"/>
      <c r="O73" s="95"/>
      <c r="P73" s="96"/>
      <c r="Q73" s="96"/>
      <c r="R73" s="97" t="str">
        <f>IF(P73="","",VLOOKUP(P73,'Risk Assessment Criteria'!$H$13:$M$18,MATCH('SiP RISK REGISTER'!Q73,'Risk Assessment Criteria'!$H$13:$M$13,0),0))</f>
        <v/>
      </c>
      <c r="S73"/>
      <c r="U73" s="137" t="str">
        <f t="shared" si="2"/>
        <v/>
      </c>
      <c r="V73" s="137" t="str">
        <f t="shared" si="0"/>
        <v/>
      </c>
    </row>
    <row r="74" spans="1:22" s="104" customFormat="1" ht="24" x14ac:dyDescent="0.25">
      <c r="A74" s="92"/>
      <c r="B74" s="96"/>
      <c r="C74" s="94">
        <v>58</v>
      </c>
      <c r="D74" s="189"/>
      <c r="E74" s="158" t="s">
        <v>200</v>
      </c>
      <c r="F74" s="95"/>
      <c r="G74" s="95"/>
      <c r="H74" s="96"/>
      <c r="I74" s="96"/>
      <c r="J74" s="93"/>
      <c r="K74" s="97" t="str">
        <f>IF(H74="","",VLOOKUP(H74,'Risk Assessment Criteria'!$H$13:$M$18,MATCH('SiP RISK REGISTER'!I74,'Risk Assessment Criteria'!$H$13:$M$13,0),0))</f>
        <v/>
      </c>
      <c r="L74" s="171"/>
      <c r="M74" s="95"/>
      <c r="N74" s="95"/>
      <c r="O74" s="95"/>
      <c r="P74" s="96"/>
      <c r="Q74" s="96"/>
      <c r="R74" s="97" t="str">
        <f>IF(P74="","",VLOOKUP(P74,'Risk Assessment Criteria'!$H$13:$M$18,MATCH('SiP RISK REGISTER'!Q74,'Risk Assessment Criteria'!$H$13:$M$13,0),0))</f>
        <v/>
      </c>
      <c r="S74"/>
      <c r="U74" s="137" t="str">
        <f t="shared" si="2"/>
        <v/>
      </c>
      <c r="V74" s="137" t="str">
        <f t="shared" si="0"/>
        <v/>
      </c>
    </row>
    <row r="75" spans="1:22" s="104" customFormat="1" ht="24" x14ac:dyDescent="0.25">
      <c r="A75" s="92"/>
      <c r="B75" s="96"/>
      <c r="C75" s="94">
        <v>59</v>
      </c>
      <c r="D75" s="189"/>
      <c r="E75" s="158" t="s">
        <v>201</v>
      </c>
      <c r="F75" s="95"/>
      <c r="G75" s="95"/>
      <c r="H75" s="96"/>
      <c r="I75" s="96"/>
      <c r="J75" s="93"/>
      <c r="K75" s="97" t="str">
        <f>IF(H75="","",VLOOKUP(H75,'Risk Assessment Criteria'!$H$13:$M$18,MATCH('SiP RISK REGISTER'!I75,'Risk Assessment Criteria'!$H$13:$M$13,0),0))</f>
        <v/>
      </c>
      <c r="L75" s="171"/>
      <c r="M75" s="95"/>
      <c r="N75" s="95"/>
      <c r="O75" s="95"/>
      <c r="P75" s="96"/>
      <c r="Q75" s="96"/>
      <c r="R75" s="97" t="str">
        <f>IF(P75="","",VLOOKUP(P75,'Risk Assessment Criteria'!$H$13:$M$18,MATCH('SiP RISK REGISTER'!Q75,'Risk Assessment Criteria'!$H$13:$M$13,0),0))</f>
        <v/>
      </c>
      <c r="S75"/>
      <c r="U75" s="137" t="str">
        <f t="shared" si="2"/>
        <v/>
      </c>
      <c r="V75" s="137" t="str">
        <f t="shared" si="0"/>
        <v/>
      </c>
    </row>
    <row r="76" spans="1:22" s="104" customFormat="1" x14ac:dyDescent="0.25">
      <c r="A76" s="92"/>
      <c r="B76" s="96"/>
      <c r="C76" s="94">
        <v>60</v>
      </c>
      <c r="D76" s="189"/>
      <c r="E76" s="158" t="s">
        <v>202</v>
      </c>
      <c r="F76" s="95"/>
      <c r="G76" s="95"/>
      <c r="H76" s="96"/>
      <c r="I76" s="96"/>
      <c r="J76" s="93"/>
      <c r="K76" s="97" t="str">
        <f>IF(H76="","",VLOOKUP(H76,'Risk Assessment Criteria'!$H$13:$M$18,MATCH('SiP RISK REGISTER'!I76,'Risk Assessment Criteria'!$H$13:$M$13,0),0))</f>
        <v/>
      </c>
      <c r="L76" s="171"/>
      <c r="M76" s="95"/>
      <c r="N76" s="95"/>
      <c r="O76" s="95"/>
      <c r="P76" s="96"/>
      <c r="Q76" s="96"/>
      <c r="R76" s="97" t="str">
        <f>IF(P76="","",VLOOKUP(P76,'Risk Assessment Criteria'!$H$13:$M$18,MATCH('SiP RISK REGISTER'!Q76,'Risk Assessment Criteria'!$H$13:$M$13,0),0))</f>
        <v/>
      </c>
      <c r="S76"/>
      <c r="U76" s="137" t="str">
        <f t="shared" si="2"/>
        <v/>
      </c>
      <c r="V76" s="137" t="str">
        <f t="shared" si="0"/>
        <v/>
      </c>
    </row>
    <row r="77" spans="1:22" s="104" customFormat="1" ht="48" x14ac:dyDescent="0.25">
      <c r="A77" s="92"/>
      <c r="B77" s="96"/>
      <c r="C77" s="94">
        <v>61</v>
      </c>
      <c r="D77" s="189"/>
      <c r="E77" s="158" t="s">
        <v>203</v>
      </c>
      <c r="F77" s="95"/>
      <c r="G77" s="95"/>
      <c r="H77" s="96"/>
      <c r="I77" s="96"/>
      <c r="J77" s="93"/>
      <c r="K77" s="97" t="str">
        <f>IF(H77="","",VLOOKUP(H77,'Risk Assessment Criteria'!$H$13:$M$18,MATCH('SiP RISK REGISTER'!I77,'Risk Assessment Criteria'!$H$13:$M$13,0),0))</f>
        <v/>
      </c>
      <c r="L77" s="171"/>
      <c r="M77" s="95"/>
      <c r="N77" s="95"/>
      <c r="O77" s="95"/>
      <c r="P77" s="96"/>
      <c r="Q77" s="96"/>
      <c r="R77" s="97" t="str">
        <f>IF(P77="","",VLOOKUP(P77,'Risk Assessment Criteria'!$H$13:$M$18,MATCH('SiP RISK REGISTER'!Q77,'Risk Assessment Criteria'!$H$13:$M$13,0),0))</f>
        <v/>
      </c>
      <c r="S77"/>
      <c r="U77" s="137" t="str">
        <f t="shared" si="2"/>
        <v/>
      </c>
      <c r="V77" s="137" t="str">
        <f t="shared" ref="V77:V140" si="4">CONCATENATE(B77,R77)</f>
        <v/>
      </c>
    </row>
    <row r="78" spans="1:22" s="104" customFormat="1" ht="24" x14ac:dyDescent="0.25">
      <c r="A78" s="92"/>
      <c r="B78" s="96"/>
      <c r="C78" s="94">
        <v>62</v>
      </c>
      <c r="D78" s="189"/>
      <c r="E78" s="158" t="s">
        <v>204</v>
      </c>
      <c r="F78" s="95"/>
      <c r="G78" s="95"/>
      <c r="H78" s="96"/>
      <c r="I78" s="96"/>
      <c r="J78" s="93"/>
      <c r="K78" s="97" t="str">
        <f>IF(H78="","",VLOOKUP(H78,'Risk Assessment Criteria'!$H$13:$M$18,MATCH('SiP RISK REGISTER'!I78,'Risk Assessment Criteria'!$H$13:$M$13,0),0))</f>
        <v/>
      </c>
      <c r="L78" s="171"/>
      <c r="M78" s="95"/>
      <c r="N78" s="95"/>
      <c r="O78" s="95"/>
      <c r="P78" s="96"/>
      <c r="Q78" s="96"/>
      <c r="R78" s="97" t="str">
        <f>IF(P78="","",VLOOKUP(P78,'Risk Assessment Criteria'!$H$13:$M$18,MATCH('SiP RISK REGISTER'!Q78,'Risk Assessment Criteria'!$H$13:$M$13,0),0))</f>
        <v/>
      </c>
      <c r="S78"/>
      <c r="U78" s="137" t="str">
        <f t="shared" si="2"/>
        <v/>
      </c>
      <c r="V78" s="137" t="str">
        <f t="shared" si="4"/>
        <v/>
      </c>
    </row>
    <row r="79" spans="1:22" s="104" customFormat="1" ht="48" x14ac:dyDescent="0.25">
      <c r="A79" s="92"/>
      <c r="B79" s="96"/>
      <c r="C79" s="94">
        <v>63</v>
      </c>
      <c r="D79" s="189"/>
      <c r="E79" s="158" t="s">
        <v>205</v>
      </c>
      <c r="F79" s="95"/>
      <c r="G79" s="95"/>
      <c r="H79" s="96"/>
      <c r="I79" s="96"/>
      <c r="J79" s="93"/>
      <c r="K79" s="97" t="str">
        <f>IF(H79="","",VLOOKUP(H79,'Risk Assessment Criteria'!$H$13:$M$18,MATCH('SiP RISK REGISTER'!I79,'Risk Assessment Criteria'!$H$13:$M$13,0),0))</f>
        <v/>
      </c>
      <c r="L79" s="171"/>
      <c r="M79" s="95"/>
      <c r="N79" s="95"/>
      <c r="O79" s="95"/>
      <c r="P79" s="96"/>
      <c r="Q79" s="96"/>
      <c r="R79" s="97" t="str">
        <f>IF(P79="","",VLOOKUP(P79,'Risk Assessment Criteria'!$H$13:$M$18,MATCH('SiP RISK REGISTER'!Q79,'Risk Assessment Criteria'!$H$13:$M$13,0),0))</f>
        <v/>
      </c>
      <c r="S79"/>
      <c r="U79" s="137" t="str">
        <f t="shared" si="2"/>
        <v/>
      </c>
      <c r="V79" s="137" t="str">
        <f t="shared" si="4"/>
        <v/>
      </c>
    </row>
    <row r="80" spans="1:22" s="104" customFormat="1" ht="24" x14ac:dyDescent="0.25">
      <c r="A80" s="92"/>
      <c r="B80" s="96"/>
      <c r="C80" s="94">
        <v>64</v>
      </c>
      <c r="D80" s="189"/>
      <c r="E80" s="158" t="s">
        <v>206</v>
      </c>
      <c r="F80" s="95"/>
      <c r="G80" s="95"/>
      <c r="H80" s="96"/>
      <c r="I80" s="96"/>
      <c r="J80" s="93"/>
      <c r="K80" s="97" t="str">
        <f>IF(H80="","",VLOOKUP(H80,'Risk Assessment Criteria'!$H$13:$M$18,MATCH('SiP RISK REGISTER'!I80,'Risk Assessment Criteria'!$H$13:$M$13,0),0))</f>
        <v/>
      </c>
      <c r="L80" s="171"/>
      <c r="M80" s="95"/>
      <c r="N80" s="95"/>
      <c r="O80" s="95"/>
      <c r="P80" s="96"/>
      <c r="Q80" s="96"/>
      <c r="R80" s="97" t="str">
        <f>IF(P80="","",VLOOKUP(P80,'Risk Assessment Criteria'!$H$13:$M$18,MATCH('SiP RISK REGISTER'!Q80,'Risk Assessment Criteria'!$H$13:$M$13,0),0))</f>
        <v/>
      </c>
      <c r="S80"/>
      <c r="U80" s="137" t="str">
        <f t="shared" si="2"/>
        <v/>
      </c>
      <c r="V80" s="137" t="str">
        <f t="shared" si="4"/>
        <v/>
      </c>
    </row>
    <row r="81" spans="1:22" s="104" customFormat="1" x14ac:dyDescent="0.25">
      <c r="A81" s="92"/>
      <c r="B81" s="96"/>
      <c r="C81" s="94">
        <v>65</v>
      </c>
      <c r="D81" s="189"/>
      <c r="E81" s="158" t="s">
        <v>207</v>
      </c>
      <c r="F81" s="95"/>
      <c r="G81" s="95"/>
      <c r="H81" s="96"/>
      <c r="I81" s="96"/>
      <c r="J81" s="93"/>
      <c r="K81" s="97" t="str">
        <f>IF(H81="","",VLOOKUP(H81,'Risk Assessment Criteria'!$H$13:$M$18,MATCH('SiP RISK REGISTER'!I81,'Risk Assessment Criteria'!$H$13:$M$13,0),0))</f>
        <v/>
      </c>
      <c r="L81" s="171"/>
      <c r="M81" s="95"/>
      <c r="N81" s="95"/>
      <c r="O81" s="95"/>
      <c r="P81" s="96"/>
      <c r="Q81" s="96"/>
      <c r="R81" s="97" t="str">
        <f>IF(P81="","",VLOOKUP(P81,'Risk Assessment Criteria'!$H$13:$M$18,MATCH('SiP RISK REGISTER'!Q81,'Risk Assessment Criteria'!$H$13:$M$13,0),0))</f>
        <v/>
      </c>
      <c r="S81"/>
      <c r="U81" s="137" t="str">
        <f t="shared" si="2"/>
        <v/>
      </c>
      <c r="V81" s="137" t="str">
        <f t="shared" si="4"/>
        <v/>
      </c>
    </row>
    <row r="82" spans="1:22" s="104" customFormat="1" x14ac:dyDescent="0.25">
      <c r="A82" s="92"/>
      <c r="B82" s="96"/>
      <c r="C82" s="94">
        <v>66</v>
      </c>
      <c r="D82" s="189"/>
      <c r="E82" s="158" t="s">
        <v>208</v>
      </c>
      <c r="F82" s="95"/>
      <c r="G82" s="95"/>
      <c r="H82" s="96"/>
      <c r="I82" s="96"/>
      <c r="J82" s="93"/>
      <c r="K82" s="97" t="str">
        <f>IF(H82="","",VLOOKUP(H82,'Risk Assessment Criteria'!$H$13:$M$18,MATCH('SiP RISK REGISTER'!I82,'Risk Assessment Criteria'!$H$13:$M$13,0),0))</f>
        <v/>
      </c>
      <c r="L82" s="171"/>
      <c r="M82" s="95"/>
      <c r="N82" s="95"/>
      <c r="O82" s="95"/>
      <c r="P82" s="96"/>
      <c r="Q82" s="96"/>
      <c r="R82" s="97" t="str">
        <f>IF(P82="","",VLOOKUP(P82,'Risk Assessment Criteria'!$H$13:$M$18,MATCH('SiP RISK REGISTER'!Q82,'Risk Assessment Criteria'!$H$13:$M$13,0),0))</f>
        <v/>
      </c>
      <c r="S82"/>
      <c r="U82" s="137" t="str">
        <f t="shared" si="2"/>
        <v/>
      </c>
      <c r="V82" s="137" t="str">
        <f t="shared" si="4"/>
        <v/>
      </c>
    </row>
    <row r="83" spans="1:22" s="104" customFormat="1" x14ac:dyDescent="0.25">
      <c r="A83" s="92"/>
      <c r="B83" s="96"/>
      <c r="C83" s="94">
        <v>67</v>
      </c>
      <c r="D83" s="189"/>
      <c r="E83" s="158" t="s">
        <v>209</v>
      </c>
      <c r="F83" s="95"/>
      <c r="G83" s="95"/>
      <c r="H83" s="96"/>
      <c r="I83" s="96"/>
      <c r="J83" s="93"/>
      <c r="K83" s="97" t="str">
        <f>IF(H83="","",VLOOKUP(H83,'Risk Assessment Criteria'!$H$13:$M$18,MATCH('SiP RISK REGISTER'!I83,'Risk Assessment Criteria'!$H$13:$M$13,0),0))</f>
        <v/>
      </c>
      <c r="L83" s="171"/>
      <c r="M83" s="95"/>
      <c r="N83" s="95"/>
      <c r="O83" s="95"/>
      <c r="P83" s="96"/>
      <c r="Q83" s="96"/>
      <c r="R83" s="97" t="str">
        <f>IF(P83="","",VLOOKUP(P83,'Risk Assessment Criteria'!$H$13:$M$18,MATCH('SiP RISK REGISTER'!Q83,'Risk Assessment Criteria'!$H$13:$M$13,0),0))</f>
        <v/>
      </c>
      <c r="S83"/>
      <c r="U83" s="137" t="str">
        <f t="shared" si="2"/>
        <v/>
      </c>
      <c r="V83" s="137" t="str">
        <f t="shared" si="4"/>
        <v/>
      </c>
    </row>
    <row r="84" spans="1:22" s="104" customFormat="1" ht="24" x14ac:dyDescent="0.25">
      <c r="A84" s="92"/>
      <c r="B84" s="96"/>
      <c r="C84" s="94">
        <v>68</v>
      </c>
      <c r="D84" s="189"/>
      <c r="E84" s="158" t="s">
        <v>210</v>
      </c>
      <c r="F84" s="95"/>
      <c r="G84" s="95"/>
      <c r="H84" s="96"/>
      <c r="I84" s="96"/>
      <c r="J84" s="93"/>
      <c r="K84" s="97" t="str">
        <f>IF(H84="","",VLOOKUP(H84,'Risk Assessment Criteria'!$H$13:$M$18,MATCH('SiP RISK REGISTER'!I84,'Risk Assessment Criteria'!$H$13:$M$13,0),0))</f>
        <v/>
      </c>
      <c r="L84" s="171"/>
      <c r="M84" s="95"/>
      <c r="N84" s="95"/>
      <c r="O84" s="95"/>
      <c r="P84" s="96"/>
      <c r="Q84" s="96"/>
      <c r="R84" s="97" t="str">
        <f>IF(P84="","",VLOOKUP(P84,'Risk Assessment Criteria'!$H$13:$M$18,MATCH('SiP RISK REGISTER'!Q84,'Risk Assessment Criteria'!$H$13:$M$13,0),0))</f>
        <v/>
      </c>
      <c r="S84"/>
      <c r="U84" s="137" t="str">
        <f t="shared" si="2"/>
        <v/>
      </c>
      <c r="V84" s="137" t="str">
        <f t="shared" si="4"/>
        <v/>
      </c>
    </row>
    <row r="85" spans="1:22" s="104" customFormat="1" x14ac:dyDescent="0.25">
      <c r="A85" s="92"/>
      <c r="B85" s="96"/>
      <c r="C85" s="94">
        <v>69</v>
      </c>
      <c r="D85" s="189"/>
      <c r="E85" s="158" t="s">
        <v>211</v>
      </c>
      <c r="F85" s="95"/>
      <c r="G85" s="95"/>
      <c r="H85" s="96"/>
      <c r="I85" s="96"/>
      <c r="J85" s="93"/>
      <c r="K85" s="97" t="str">
        <f>IF(H85="","",VLOOKUP(H85,'Risk Assessment Criteria'!$H$13:$M$18,MATCH('SiP RISK REGISTER'!I85,'Risk Assessment Criteria'!$H$13:$M$13,0),0))</f>
        <v/>
      </c>
      <c r="L85" s="171"/>
      <c r="M85" s="95"/>
      <c r="N85" s="95"/>
      <c r="O85" s="95"/>
      <c r="P85" s="96"/>
      <c r="Q85" s="96"/>
      <c r="R85" s="97" t="str">
        <f>IF(P85="","",VLOOKUP(P85,'Risk Assessment Criteria'!$H$13:$M$18,MATCH('SiP RISK REGISTER'!Q85,'Risk Assessment Criteria'!$H$13:$M$13,0),0))</f>
        <v/>
      </c>
      <c r="S85"/>
      <c r="U85" s="137" t="str">
        <f t="shared" si="2"/>
        <v/>
      </c>
      <c r="V85" s="137" t="str">
        <f t="shared" si="4"/>
        <v/>
      </c>
    </row>
    <row r="86" spans="1:22" s="104" customFormat="1" ht="24" x14ac:dyDescent="0.25">
      <c r="A86" s="92"/>
      <c r="B86" s="96"/>
      <c r="C86" s="94">
        <v>70</v>
      </c>
      <c r="D86" s="189"/>
      <c r="E86" s="158" t="s">
        <v>212</v>
      </c>
      <c r="F86" s="95"/>
      <c r="G86" s="95"/>
      <c r="H86" s="96"/>
      <c r="I86" s="96"/>
      <c r="J86" s="93"/>
      <c r="K86" s="97" t="str">
        <f>IF(H86="","",VLOOKUP(H86,'Risk Assessment Criteria'!$H$13:$M$18,MATCH('SiP RISK REGISTER'!I86,'Risk Assessment Criteria'!$H$13:$M$13,0),0))</f>
        <v/>
      </c>
      <c r="L86" s="171"/>
      <c r="M86" s="95"/>
      <c r="N86" s="95"/>
      <c r="O86" s="95"/>
      <c r="P86" s="96"/>
      <c r="Q86" s="96"/>
      <c r="R86" s="97" t="str">
        <f>IF(P86="","",VLOOKUP(P86,'Risk Assessment Criteria'!$H$13:$M$18,MATCH('SiP RISK REGISTER'!Q86,'Risk Assessment Criteria'!$H$13:$M$13,0),0))</f>
        <v/>
      </c>
      <c r="S86"/>
      <c r="U86" s="137" t="str">
        <f t="shared" si="2"/>
        <v/>
      </c>
      <c r="V86" s="137" t="str">
        <f t="shared" si="4"/>
        <v/>
      </c>
    </row>
    <row r="87" spans="1:22" s="104" customFormat="1" x14ac:dyDescent="0.25">
      <c r="A87" s="92"/>
      <c r="B87" s="96"/>
      <c r="C87" s="94">
        <v>71</v>
      </c>
      <c r="D87" s="189"/>
      <c r="E87" s="158" t="s">
        <v>213</v>
      </c>
      <c r="F87" s="95"/>
      <c r="G87" s="95"/>
      <c r="H87" s="96"/>
      <c r="I87" s="96"/>
      <c r="J87" s="93"/>
      <c r="K87" s="97" t="str">
        <f>IF(H87="","",VLOOKUP(H87,'Risk Assessment Criteria'!$H$13:$M$18,MATCH('SiP RISK REGISTER'!I87,'Risk Assessment Criteria'!$H$13:$M$13,0),0))</f>
        <v/>
      </c>
      <c r="L87" s="171"/>
      <c r="M87" s="95"/>
      <c r="N87" s="95"/>
      <c r="O87" s="95"/>
      <c r="P87" s="96"/>
      <c r="Q87" s="96"/>
      <c r="R87" s="97" t="str">
        <f>IF(P87="","",VLOOKUP(P87,'Risk Assessment Criteria'!$H$13:$M$18,MATCH('SiP RISK REGISTER'!Q87,'Risk Assessment Criteria'!$H$13:$M$13,0),0))</f>
        <v/>
      </c>
      <c r="S87"/>
      <c r="U87" s="137" t="str">
        <f t="shared" si="2"/>
        <v/>
      </c>
      <c r="V87" s="137" t="str">
        <f t="shared" si="4"/>
        <v/>
      </c>
    </row>
    <row r="88" spans="1:22" s="104" customFormat="1" x14ac:dyDescent="0.25">
      <c r="A88" s="92"/>
      <c r="B88" s="96"/>
      <c r="C88" s="94">
        <v>72</v>
      </c>
      <c r="D88" s="189"/>
      <c r="E88" s="158" t="s">
        <v>214</v>
      </c>
      <c r="F88" s="95"/>
      <c r="G88" s="95"/>
      <c r="H88" s="96"/>
      <c r="I88" s="96"/>
      <c r="J88" s="93"/>
      <c r="K88" s="97" t="str">
        <f>IF(H88="","",VLOOKUP(H88,'Risk Assessment Criteria'!$H$13:$M$18,MATCH('SiP RISK REGISTER'!I88,'Risk Assessment Criteria'!$H$13:$M$13,0),0))</f>
        <v/>
      </c>
      <c r="L88" s="171"/>
      <c r="M88" s="95"/>
      <c r="N88" s="95"/>
      <c r="O88" s="95"/>
      <c r="P88" s="96"/>
      <c r="Q88" s="96"/>
      <c r="R88" s="97" t="str">
        <f>IF(P88="","",VLOOKUP(P88,'Risk Assessment Criteria'!$H$13:$M$18,MATCH('SiP RISK REGISTER'!Q88,'Risk Assessment Criteria'!$H$13:$M$13,0),0))</f>
        <v/>
      </c>
      <c r="S88"/>
      <c r="U88" s="137" t="str">
        <f t="shared" si="2"/>
        <v/>
      </c>
      <c r="V88" s="137" t="str">
        <f t="shared" si="4"/>
        <v/>
      </c>
    </row>
    <row r="89" spans="1:22" s="104" customFormat="1" ht="24" x14ac:dyDescent="0.25">
      <c r="A89" s="92"/>
      <c r="B89" s="96"/>
      <c r="C89" s="94">
        <v>73</v>
      </c>
      <c r="D89" s="189"/>
      <c r="E89" s="158" t="s">
        <v>215</v>
      </c>
      <c r="F89" s="95"/>
      <c r="G89" s="95"/>
      <c r="H89" s="96"/>
      <c r="I89" s="96"/>
      <c r="J89" s="93"/>
      <c r="K89" s="97" t="str">
        <f>IF(H89="","",VLOOKUP(H89,'Risk Assessment Criteria'!$H$13:$M$18,MATCH('SiP RISK REGISTER'!I89,'Risk Assessment Criteria'!$H$13:$M$13,0),0))</f>
        <v/>
      </c>
      <c r="L89" s="171"/>
      <c r="M89" s="95"/>
      <c r="N89" s="95"/>
      <c r="O89" s="95"/>
      <c r="P89" s="96"/>
      <c r="Q89" s="96"/>
      <c r="R89" s="97" t="str">
        <f>IF(P89="","",VLOOKUP(P89,'Risk Assessment Criteria'!$H$13:$M$18,MATCH('SiP RISK REGISTER'!Q89,'Risk Assessment Criteria'!$H$13:$M$13,0),0))</f>
        <v/>
      </c>
      <c r="S89"/>
      <c r="U89" s="137" t="str">
        <f t="shared" si="2"/>
        <v/>
      </c>
      <c r="V89" s="137" t="str">
        <f t="shared" si="4"/>
        <v/>
      </c>
    </row>
    <row r="90" spans="1:22" s="104" customFormat="1" x14ac:dyDescent="0.25">
      <c r="A90" s="92"/>
      <c r="B90" s="96"/>
      <c r="C90" s="94">
        <v>74</v>
      </c>
      <c r="D90" s="189"/>
      <c r="E90" s="158" t="s">
        <v>216</v>
      </c>
      <c r="F90" s="95"/>
      <c r="G90" s="95"/>
      <c r="H90" s="96"/>
      <c r="I90" s="96"/>
      <c r="J90" s="93"/>
      <c r="K90" s="97" t="str">
        <f>IF(H90="","",VLOOKUP(H90,'Risk Assessment Criteria'!$H$13:$M$18,MATCH('SiP RISK REGISTER'!I90,'Risk Assessment Criteria'!$H$13:$M$13,0),0))</f>
        <v/>
      </c>
      <c r="L90" s="171"/>
      <c r="M90" s="95"/>
      <c r="N90" s="95"/>
      <c r="O90" s="95"/>
      <c r="P90" s="96"/>
      <c r="Q90" s="96"/>
      <c r="R90" s="97" t="str">
        <f>IF(P90="","",VLOOKUP(P90,'Risk Assessment Criteria'!$H$13:$M$18,MATCH('SiP RISK REGISTER'!Q90,'Risk Assessment Criteria'!$H$13:$M$13,0),0))</f>
        <v/>
      </c>
      <c r="S90"/>
      <c r="U90" s="137" t="str">
        <f t="shared" si="2"/>
        <v/>
      </c>
      <c r="V90" s="137" t="str">
        <f t="shared" si="4"/>
        <v/>
      </c>
    </row>
    <row r="91" spans="1:22" s="104" customFormat="1" x14ac:dyDescent="0.25">
      <c r="A91" s="92"/>
      <c r="B91" s="96"/>
      <c r="C91" s="94">
        <v>75</v>
      </c>
      <c r="D91" s="189"/>
      <c r="E91" s="158" t="s">
        <v>217</v>
      </c>
      <c r="F91" s="95"/>
      <c r="G91" s="95"/>
      <c r="H91" s="96"/>
      <c r="I91" s="96"/>
      <c r="J91" s="93"/>
      <c r="K91" s="97" t="str">
        <f>IF(H91="","",VLOOKUP(H91,'Risk Assessment Criteria'!$H$13:$M$18,MATCH('SiP RISK REGISTER'!I91,'Risk Assessment Criteria'!$H$13:$M$13,0),0))</f>
        <v/>
      </c>
      <c r="L91" s="171"/>
      <c r="M91" s="95"/>
      <c r="N91" s="95"/>
      <c r="O91" s="95"/>
      <c r="P91" s="96"/>
      <c r="Q91" s="96"/>
      <c r="R91" s="97" t="str">
        <f>IF(P91="","",VLOOKUP(P91,'Risk Assessment Criteria'!$H$13:$M$18,MATCH('SiP RISK REGISTER'!Q91,'Risk Assessment Criteria'!$H$13:$M$13,0),0))</f>
        <v/>
      </c>
      <c r="S91"/>
      <c r="U91" s="137" t="str">
        <f t="shared" si="2"/>
        <v/>
      </c>
      <c r="V91" s="137" t="str">
        <f t="shared" si="4"/>
        <v/>
      </c>
    </row>
    <row r="92" spans="1:22" s="104" customFormat="1" x14ac:dyDescent="0.25">
      <c r="A92" s="92"/>
      <c r="B92" s="96"/>
      <c r="C92" s="94">
        <v>76</v>
      </c>
      <c r="D92" s="189"/>
      <c r="E92" s="158" t="s">
        <v>218</v>
      </c>
      <c r="F92" s="95"/>
      <c r="G92" s="95"/>
      <c r="H92" s="96"/>
      <c r="I92" s="96"/>
      <c r="J92" s="93"/>
      <c r="K92" s="97" t="str">
        <f>IF(H92="","",VLOOKUP(H92,'Risk Assessment Criteria'!$H$13:$M$18,MATCH('SiP RISK REGISTER'!I92,'Risk Assessment Criteria'!$H$13:$M$13,0),0))</f>
        <v/>
      </c>
      <c r="L92" s="171"/>
      <c r="M92" s="95"/>
      <c r="N92" s="95"/>
      <c r="O92" s="95"/>
      <c r="P92" s="96"/>
      <c r="Q92" s="96"/>
      <c r="R92" s="97" t="str">
        <f>IF(P92="","",VLOOKUP(P92,'Risk Assessment Criteria'!$H$13:$M$18,MATCH('SiP RISK REGISTER'!Q92,'Risk Assessment Criteria'!$H$13:$M$13,0),0))</f>
        <v/>
      </c>
      <c r="S92"/>
      <c r="U92" s="137" t="str">
        <f t="shared" ref="U92:U155" si="5">CONCATENATE(B77:B92,K92)</f>
        <v/>
      </c>
      <c r="V92" s="137" t="str">
        <f t="shared" si="4"/>
        <v/>
      </c>
    </row>
    <row r="93" spans="1:22" s="104" customFormat="1" ht="24" x14ac:dyDescent="0.25">
      <c r="A93" s="92"/>
      <c r="B93" s="96"/>
      <c r="C93" s="94">
        <v>77</v>
      </c>
      <c r="D93" s="189"/>
      <c r="E93" s="158" t="s">
        <v>219</v>
      </c>
      <c r="F93" s="95"/>
      <c r="G93" s="95"/>
      <c r="H93" s="96"/>
      <c r="I93" s="96"/>
      <c r="J93" s="93"/>
      <c r="K93" s="97" t="str">
        <f>IF(H93="","",VLOOKUP(H93,'Risk Assessment Criteria'!$H$13:$M$18,MATCH('SiP RISK REGISTER'!I93,'Risk Assessment Criteria'!$H$13:$M$13,0),0))</f>
        <v/>
      </c>
      <c r="L93" s="171"/>
      <c r="M93" s="95"/>
      <c r="N93" s="95"/>
      <c r="O93" s="95"/>
      <c r="P93" s="96"/>
      <c r="Q93" s="96"/>
      <c r="R93" s="97" t="str">
        <f>IF(P93="","",VLOOKUP(P93,'Risk Assessment Criteria'!$H$13:$M$18,MATCH('SiP RISK REGISTER'!Q93,'Risk Assessment Criteria'!$H$13:$M$13,0),0))</f>
        <v/>
      </c>
      <c r="S93"/>
      <c r="U93" s="137" t="str">
        <f t="shared" si="5"/>
        <v/>
      </c>
      <c r="V93" s="137" t="str">
        <f t="shared" si="4"/>
        <v/>
      </c>
    </row>
    <row r="94" spans="1:22" s="104" customFormat="1" ht="24" x14ac:dyDescent="0.25">
      <c r="A94" s="92"/>
      <c r="B94" s="96"/>
      <c r="C94" s="94">
        <v>78</v>
      </c>
      <c r="D94" s="189"/>
      <c r="E94" s="158" t="s">
        <v>220</v>
      </c>
      <c r="F94" s="95"/>
      <c r="G94" s="95"/>
      <c r="H94" s="96"/>
      <c r="I94" s="96"/>
      <c r="J94" s="93"/>
      <c r="K94" s="97" t="str">
        <f>IF(H94="","",VLOOKUP(H94,'Risk Assessment Criteria'!$H$13:$M$18,MATCH('SiP RISK REGISTER'!I94,'Risk Assessment Criteria'!$H$13:$M$13,0),0))</f>
        <v/>
      </c>
      <c r="L94" s="171"/>
      <c r="M94" s="95"/>
      <c r="N94" s="95"/>
      <c r="O94" s="95"/>
      <c r="P94" s="96"/>
      <c r="Q94" s="96"/>
      <c r="R94" s="97" t="str">
        <f>IF(P94="","",VLOOKUP(P94,'Risk Assessment Criteria'!$H$13:$M$18,MATCH('SiP RISK REGISTER'!Q94,'Risk Assessment Criteria'!$H$13:$M$13,0),0))</f>
        <v/>
      </c>
      <c r="S94"/>
      <c r="U94" s="137" t="str">
        <f t="shared" si="5"/>
        <v/>
      </c>
      <c r="V94" s="137" t="str">
        <f t="shared" si="4"/>
        <v/>
      </c>
    </row>
    <row r="95" spans="1:22" s="104" customFormat="1" ht="60" x14ac:dyDescent="0.25">
      <c r="A95" s="92"/>
      <c r="B95" s="96"/>
      <c r="C95" s="94">
        <v>79</v>
      </c>
      <c r="D95" s="189"/>
      <c r="E95" s="158" t="s">
        <v>221</v>
      </c>
      <c r="F95" s="95"/>
      <c r="G95" s="95"/>
      <c r="H95" s="96"/>
      <c r="I95" s="96"/>
      <c r="J95" s="93"/>
      <c r="K95" s="97" t="str">
        <f>IF(H95="","",VLOOKUP(H95,'Risk Assessment Criteria'!$H$13:$M$18,MATCH('SiP RISK REGISTER'!I95,'Risk Assessment Criteria'!$H$13:$M$13,0),0))</f>
        <v/>
      </c>
      <c r="L95" s="171"/>
      <c r="M95" s="95"/>
      <c r="N95" s="95"/>
      <c r="O95" s="95"/>
      <c r="P95" s="96"/>
      <c r="Q95" s="96"/>
      <c r="R95" s="97" t="str">
        <f>IF(P95="","",VLOOKUP(P95,'Risk Assessment Criteria'!$H$13:$M$18,MATCH('SiP RISK REGISTER'!Q95,'Risk Assessment Criteria'!$H$13:$M$13,0),0))</f>
        <v/>
      </c>
      <c r="S95"/>
      <c r="U95" s="137" t="str">
        <f t="shared" si="5"/>
        <v/>
      </c>
      <c r="V95" s="137" t="str">
        <f t="shared" si="4"/>
        <v/>
      </c>
    </row>
    <row r="96" spans="1:22" s="104" customFormat="1" x14ac:dyDescent="0.25">
      <c r="A96" s="92"/>
      <c r="B96" s="96"/>
      <c r="C96" s="94">
        <v>80</v>
      </c>
      <c r="D96" s="189"/>
      <c r="E96" s="158" t="s">
        <v>222</v>
      </c>
      <c r="F96" s="95"/>
      <c r="G96" s="95"/>
      <c r="H96" s="96"/>
      <c r="I96" s="96"/>
      <c r="J96" s="93"/>
      <c r="K96" s="97" t="str">
        <f>IF(H96="","",VLOOKUP(H96,'Risk Assessment Criteria'!$H$13:$M$18,MATCH('SiP RISK REGISTER'!I96,'Risk Assessment Criteria'!$H$13:$M$13,0),0))</f>
        <v/>
      </c>
      <c r="L96" s="171"/>
      <c r="M96" s="95"/>
      <c r="N96" s="95"/>
      <c r="O96" s="95"/>
      <c r="P96" s="96"/>
      <c r="Q96" s="96"/>
      <c r="R96" s="97" t="str">
        <f>IF(P96="","",VLOOKUP(P96,'Risk Assessment Criteria'!$H$13:$M$18,MATCH('SiP RISK REGISTER'!Q96,'Risk Assessment Criteria'!$H$13:$M$13,0),0))</f>
        <v/>
      </c>
      <c r="S96"/>
      <c r="U96" s="137" t="str">
        <f t="shared" si="5"/>
        <v/>
      </c>
      <c r="V96" s="137" t="str">
        <f t="shared" si="4"/>
        <v/>
      </c>
    </row>
    <row r="97" spans="1:22" s="104" customFormat="1" x14ac:dyDescent="0.25">
      <c r="A97" s="92"/>
      <c r="B97" s="96"/>
      <c r="C97" s="94">
        <v>81</v>
      </c>
      <c r="D97" s="189"/>
      <c r="E97" s="158" t="s">
        <v>223</v>
      </c>
      <c r="F97" s="95"/>
      <c r="G97" s="95"/>
      <c r="H97" s="96"/>
      <c r="I97" s="96"/>
      <c r="J97" s="93"/>
      <c r="K97" s="97" t="str">
        <f>IF(H97="","",VLOOKUP(H97,'Risk Assessment Criteria'!$H$13:$M$18,MATCH('SiP RISK REGISTER'!I97,'Risk Assessment Criteria'!$H$13:$M$13,0),0))</f>
        <v/>
      </c>
      <c r="L97" s="171"/>
      <c r="M97" s="95"/>
      <c r="N97" s="95"/>
      <c r="O97" s="95"/>
      <c r="P97" s="96"/>
      <c r="Q97" s="96"/>
      <c r="R97" s="97" t="str">
        <f>IF(P97="","",VLOOKUP(P97,'Risk Assessment Criteria'!$H$13:$M$18,MATCH('SiP RISK REGISTER'!Q97,'Risk Assessment Criteria'!$H$13:$M$13,0),0))</f>
        <v/>
      </c>
      <c r="S97"/>
      <c r="U97" s="137" t="str">
        <f t="shared" si="5"/>
        <v/>
      </c>
      <c r="V97" s="137" t="str">
        <f t="shared" si="4"/>
        <v/>
      </c>
    </row>
    <row r="98" spans="1:22" s="104" customFormat="1" x14ac:dyDescent="0.25">
      <c r="A98" s="92"/>
      <c r="B98" s="96"/>
      <c r="C98" s="94">
        <v>82</v>
      </c>
      <c r="D98" s="189"/>
      <c r="E98" s="158" t="s">
        <v>224</v>
      </c>
      <c r="F98" s="95"/>
      <c r="G98" s="95"/>
      <c r="H98" s="96"/>
      <c r="I98" s="96"/>
      <c r="J98" s="93"/>
      <c r="K98" s="97" t="str">
        <f>IF(H98="","",VLOOKUP(H98,'Risk Assessment Criteria'!$H$13:$M$18,MATCH('SiP RISK REGISTER'!I98,'Risk Assessment Criteria'!$H$13:$M$13,0),0))</f>
        <v/>
      </c>
      <c r="L98" s="171"/>
      <c r="M98" s="95"/>
      <c r="N98" s="95"/>
      <c r="O98" s="95"/>
      <c r="P98" s="96"/>
      <c r="Q98" s="96"/>
      <c r="R98" s="97" t="str">
        <f>IF(P98="","",VLOOKUP(P98,'Risk Assessment Criteria'!$H$13:$M$18,MATCH('SiP RISK REGISTER'!Q98,'Risk Assessment Criteria'!$H$13:$M$13,0),0))</f>
        <v/>
      </c>
      <c r="S98"/>
      <c r="U98" s="137" t="str">
        <f t="shared" si="5"/>
        <v/>
      </c>
      <c r="V98" s="137" t="str">
        <f t="shared" si="4"/>
        <v/>
      </c>
    </row>
    <row r="99" spans="1:22" s="104" customFormat="1" x14ac:dyDescent="0.25">
      <c r="A99" s="92"/>
      <c r="B99" s="96"/>
      <c r="C99" s="94">
        <v>83</v>
      </c>
      <c r="D99" s="189"/>
      <c r="E99" s="158" t="s">
        <v>225</v>
      </c>
      <c r="F99" s="95"/>
      <c r="G99" s="95"/>
      <c r="H99" s="96"/>
      <c r="I99" s="96"/>
      <c r="J99" s="93"/>
      <c r="K99" s="134" t="str">
        <f>IF(H99="","",VLOOKUP(H99,'Risk Assessment Criteria'!$H$13:$M$18,MATCH('SiP RISK REGISTER'!I99,'Risk Assessment Criteria'!$H$13:$M$13,0),0))</f>
        <v/>
      </c>
      <c r="L99" s="171"/>
      <c r="M99" s="95"/>
      <c r="N99" s="95"/>
      <c r="O99" s="95"/>
      <c r="P99" s="96"/>
      <c r="Q99" s="96"/>
      <c r="R99" s="97" t="str">
        <f>IF(P99="","",VLOOKUP(P99,'Risk Assessment Criteria'!$H$13:$M$18,MATCH('SiP RISK REGISTER'!Q99,'Risk Assessment Criteria'!$H$13:$M$13,0),0))</f>
        <v/>
      </c>
      <c r="U99" s="137" t="str">
        <f t="shared" si="5"/>
        <v/>
      </c>
      <c r="V99" s="137" t="str">
        <f t="shared" si="4"/>
        <v/>
      </c>
    </row>
    <row r="100" spans="1:22" s="104" customFormat="1" ht="48" x14ac:dyDescent="0.25">
      <c r="A100" s="92"/>
      <c r="B100" s="96"/>
      <c r="C100" s="94">
        <v>84</v>
      </c>
      <c r="D100" s="189"/>
      <c r="E100" s="158" t="s">
        <v>226</v>
      </c>
      <c r="F100" s="95"/>
      <c r="G100" s="95"/>
      <c r="H100" s="96"/>
      <c r="I100" s="96"/>
      <c r="J100" s="93"/>
      <c r="K100" s="134" t="str">
        <f>IF(H100="","",VLOOKUP(H100,'Risk Assessment Criteria'!$H$13:$M$18,MATCH('SiP RISK REGISTER'!I100,'Risk Assessment Criteria'!$H$13:$M$13,0),0))</f>
        <v/>
      </c>
      <c r="L100" s="171"/>
      <c r="M100" s="95"/>
      <c r="N100" s="95"/>
      <c r="O100" s="95"/>
      <c r="P100" s="96"/>
      <c r="Q100" s="96"/>
      <c r="R100" s="97" t="str">
        <f>IF(P100="","",VLOOKUP(P100,'Risk Assessment Criteria'!$H$13:$M$18,MATCH('SiP RISK REGISTER'!Q100,'Risk Assessment Criteria'!$H$13:$M$13,0),0))</f>
        <v/>
      </c>
      <c r="U100" s="137" t="str">
        <f t="shared" si="5"/>
        <v/>
      </c>
      <c r="V100" s="137" t="str">
        <f t="shared" si="4"/>
        <v/>
      </c>
    </row>
    <row r="101" spans="1:22" s="104" customFormat="1" ht="21" x14ac:dyDescent="0.35">
      <c r="B101" s="136" t="s">
        <v>227</v>
      </c>
      <c r="C101" s="135"/>
      <c r="U101" s="137" t="str">
        <f t="shared" si="5"/>
        <v xml:space="preserve">Rows can be added by dragging down from row97. </v>
      </c>
      <c r="V101" s="137" t="str">
        <f t="shared" si="4"/>
        <v xml:space="preserve">Rows can be added by dragging down from row97. </v>
      </c>
    </row>
    <row r="102" spans="1:22" s="104" customFormat="1" ht="21" x14ac:dyDescent="0.35">
      <c r="B102" s="136" t="s">
        <v>228</v>
      </c>
      <c r="C102" s="135"/>
      <c r="U102" s="137" t="str">
        <f t="shared" si="5"/>
        <v>Rows and content can be deleted when not applicable to the Design</v>
      </c>
      <c r="V102" s="137" t="str">
        <f t="shared" si="4"/>
        <v>Rows and content can be deleted when not applicable to the Design</v>
      </c>
    </row>
    <row r="103" spans="1:22" s="104" customFormat="1" x14ac:dyDescent="0.25">
      <c r="C103" s="135"/>
      <c r="U103" s="137" t="str">
        <f t="shared" si="5"/>
        <v/>
      </c>
      <c r="V103" s="137" t="str">
        <f t="shared" si="4"/>
        <v/>
      </c>
    </row>
    <row r="104" spans="1:22" s="104" customFormat="1" x14ac:dyDescent="0.25">
      <c r="C104" s="135"/>
      <c r="U104" s="137" t="str">
        <f t="shared" si="5"/>
        <v/>
      </c>
      <c r="V104" s="137" t="str">
        <f t="shared" si="4"/>
        <v/>
      </c>
    </row>
    <row r="105" spans="1:22" s="104" customFormat="1" x14ac:dyDescent="0.25">
      <c r="C105" s="135"/>
      <c r="U105" s="137" t="str">
        <f t="shared" si="5"/>
        <v/>
      </c>
      <c r="V105" s="137" t="str">
        <f t="shared" si="4"/>
        <v/>
      </c>
    </row>
    <row r="106" spans="1:22" s="104" customFormat="1" x14ac:dyDescent="0.25">
      <c r="C106" s="135"/>
      <c r="U106" s="137" t="str">
        <f t="shared" si="5"/>
        <v/>
      </c>
      <c r="V106" s="137" t="str">
        <f t="shared" si="4"/>
        <v/>
      </c>
    </row>
    <row r="107" spans="1:22" s="104" customFormat="1" x14ac:dyDescent="0.25">
      <c r="C107" s="135"/>
      <c r="U107" s="137" t="str">
        <f t="shared" si="5"/>
        <v/>
      </c>
      <c r="V107" s="137" t="str">
        <f t="shared" si="4"/>
        <v/>
      </c>
    </row>
    <row r="108" spans="1:22" s="104" customFormat="1" x14ac:dyDescent="0.25">
      <c r="C108" s="135"/>
      <c r="U108" s="137" t="str">
        <f t="shared" si="5"/>
        <v/>
      </c>
      <c r="V108" s="137" t="str">
        <f t="shared" si="4"/>
        <v/>
      </c>
    </row>
    <row r="109" spans="1:22" s="104" customFormat="1" x14ac:dyDescent="0.25">
      <c r="C109" s="135"/>
      <c r="U109" s="137" t="str">
        <f t="shared" si="5"/>
        <v/>
      </c>
      <c r="V109" s="137" t="str">
        <f t="shared" si="4"/>
        <v/>
      </c>
    </row>
    <row r="110" spans="1:22" s="104" customFormat="1" x14ac:dyDescent="0.25">
      <c r="C110" s="135"/>
      <c r="U110" s="137" t="str">
        <f t="shared" si="5"/>
        <v/>
      </c>
      <c r="V110" s="137" t="str">
        <f t="shared" si="4"/>
        <v/>
      </c>
    </row>
    <row r="111" spans="1:22" s="104" customFormat="1" x14ac:dyDescent="0.25">
      <c r="C111" s="135"/>
      <c r="U111" s="137" t="str">
        <f t="shared" si="5"/>
        <v/>
      </c>
      <c r="V111" s="137" t="str">
        <f t="shared" si="4"/>
        <v/>
      </c>
    </row>
    <row r="112" spans="1:22" s="104" customFormat="1" x14ac:dyDescent="0.25">
      <c r="C112" s="135"/>
      <c r="U112" s="137" t="str">
        <f t="shared" si="5"/>
        <v/>
      </c>
      <c r="V112" s="137" t="str">
        <f t="shared" si="4"/>
        <v/>
      </c>
    </row>
    <row r="113" spans="3:22" s="104" customFormat="1" x14ac:dyDescent="0.25">
      <c r="C113" s="135"/>
      <c r="U113" s="137" t="str">
        <f t="shared" si="5"/>
        <v/>
      </c>
      <c r="V113" s="137" t="str">
        <f t="shared" si="4"/>
        <v/>
      </c>
    </row>
    <row r="114" spans="3:22" s="104" customFormat="1" x14ac:dyDescent="0.25">
      <c r="C114" s="135"/>
      <c r="U114" s="137" t="str">
        <f t="shared" si="5"/>
        <v/>
      </c>
      <c r="V114" s="137" t="str">
        <f t="shared" si="4"/>
        <v/>
      </c>
    </row>
    <row r="115" spans="3:22" s="104" customFormat="1" x14ac:dyDescent="0.25">
      <c r="C115" s="135"/>
      <c r="U115" s="137" t="str">
        <f t="shared" si="5"/>
        <v/>
      </c>
      <c r="V115" s="137" t="str">
        <f t="shared" si="4"/>
        <v/>
      </c>
    </row>
    <row r="116" spans="3:22" s="104" customFormat="1" x14ac:dyDescent="0.25">
      <c r="C116" s="135"/>
      <c r="U116" s="137" t="str">
        <f t="shared" si="5"/>
        <v/>
      </c>
      <c r="V116" s="137" t="str">
        <f t="shared" si="4"/>
        <v/>
      </c>
    </row>
    <row r="117" spans="3:22" s="104" customFormat="1" x14ac:dyDescent="0.25">
      <c r="C117" s="135"/>
      <c r="U117" s="137" t="str">
        <f t="shared" si="5"/>
        <v/>
      </c>
      <c r="V117" s="137" t="str">
        <f t="shared" si="4"/>
        <v/>
      </c>
    </row>
    <row r="118" spans="3:22" s="104" customFormat="1" x14ac:dyDescent="0.25">
      <c r="C118" s="135"/>
      <c r="U118" s="137" t="str">
        <f t="shared" si="5"/>
        <v/>
      </c>
      <c r="V118" s="137" t="str">
        <f t="shared" si="4"/>
        <v/>
      </c>
    </row>
    <row r="119" spans="3:22" s="104" customFormat="1" x14ac:dyDescent="0.25">
      <c r="C119" s="135"/>
      <c r="U119" s="137" t="str">
        <f t="shared" si="5"/>
        <v/>
      </c>
      <c r="V119" s="137" t="str">
        <f t="shared" si="4"/>
        <v/>
      </c>
    </row>
    <row r="120" spans="3:22" s="104" customFormat="1" x14ac:dyDescent="0.25">
      <c r="C120" s="135"/>
      <c r="U120" s="137" t="str">
        <f t="shared" si="5"/>
        <v/>
      </c>
      <c r="V120" s="137" t="str">
        <f t="shared" si="4"/>
        <v/>
      </c>
    </row>
    <row r="121" spans="3:22" s="104" customFormat="1" x14ac:dyDescent="0.25">
      <c r="C121" s="135"/>
      <c r="U121" s="137" t="str">
        <f t="shared" si="5"/>
        <v/>
      </c>
      <c r="V121" s="137" t="str">
        <f t="shared" si="4"/>
        <v/>
      </c>
    </row>
    <row r="122" spans="3:22" s="104" customFormat="1" x14ac:dyDescent="0.25">
      <c r="C122" s="135"/>
      <c r="U122" s="137" t="str">
        <f t="shared" si="5"/>
        <v/>
      </c>
      <c r="V122" s="137" t="str">
        <f t="shared" si="4"/>
        <v/>
      </c>
    </row>
    <row r="123" spans="3:22" s="104" customFormat="1" x14ac:dyDescent="0.25">
      <c r="C123" s="135"/>
      <c r="U123" s="137" t="str">
        <f t="shared" si="5"/>
        <v/>
      </c>
      <c r="V123" s="137" t="str">
        <f t="shared" si="4"/>
        <v/>
      </c>
    </row>
    <row r="124" spans="3:22" s="104" customFormat="1" x14ac:dyDescent="0.25">
      <c r="C124" s="135"/>
      <c r="U124" s="137" t="str">
        <f t="shared" si="5"/>
        <v/>
      </c>
      <c r="V124" s="137" t="str">
        <f t="shared" si="4"/>
        <v/>
      </c>
    </row>
    <row r="125" spans="3:22" s="104" customFormat="1" x14ac:dyDescent="0.25">
      <c r="C125" s="135"/>
      <c r="U125" s="137" t="str">
        <f t="shared" si="5"/>
        <v/>
      </c>
      <c r="V125" s="137" t="str">
        <f t="shared" si="4"/>
        <v/>
      </c>
    </row>
    <row r="126" spans="3:22" s="104" customFormat="1" x14ac:dyDescent="0.25">
      <c r="C126" s="135"/>
      <c r="U126" s="137" t="str">
        <f t="shared" si="5"/>
        <v/>
      </c>
      <c r="V126" s="137" t="str">
        <f t="shared" si="4"/>
        <v/>
      </c>
    </row>
    <row r="127" spans="3:22" s="104" customFormat="1" x14ac:dyDescent="0.25">
      <c r="C127" s="135"/>
      <c r="U127" s="137" t="str">
        <f t="shared" si="5"/>
        <v/>
      </c>
      <c r="V127" s="137" t="str">
        <f t="shared" si="4"/>
        <v/>
      </c>
    </row>
    <row r="128" spans="3:22" s="104" customFormat="1" x14ac:dyDescent="0.25">
      <c r="C128" s="135"/>
      <c r="U128" s="137" t="str">
        <f t="shared" si="5"/>
        <v/>
      </c>
      <c r="V128" s="137" t="str">
        <f t="shared" si="4"/>
        <v/>
      </c>
    </row>
    <row r="129" spans="3:22" s="104" customFormat="1" x14ac:dyDescent="0.25">
      <c r="C129" s="135"/>
      <c r="U129" s="137" t="str">
        <f t="shared" si="5"/>
        <v/>
      </c>
      <c r="V129" s="137" t="str">
        <f t="shared" si="4"/>
        <v/>
      </c>
    </row>
    <row r="130" spans="3:22" s="104" customFormat="1" x14ac:dyDescent="0.25">
      <c r="C130" s="135"/>
      <c r="U130" s="137" t="str">
        <f t="shared" si="5"/>
        <v/>
      </c>
      <c r="V130" s="137" t="str">
        <f t="shared" si="4"/>
        <v/>
      </c>
    </row>
    <row r="131" spans="3:22" s="104" customFormat="1" x14ac:dyDescent="0.25">
      <c r="C131" s="135"/>
      <c r="U131" s="137" t="str">
        <f t="shared" si="5"/>
        <v/>
      </c>
      <c r="V131" s="137" t="str">
        <f t="shared" si="4"/>
        <v/>
      </c>
    </row>
    <row r="132" spans="3:22" s="104" customFormat="1" x14ac:dyDescent="0.25">
      <c r="C132" s="135"/>
      <c r="U132" s="137" t="str">
        <f t="shared" si="5"/>
        <v/>
      </c>
      <c r="V132" s="137" t="str">
        <f t="shared" si="4"/>
        <v/>
      </c>
    </row>
    <row r="133" spans="3:22" s="104" customFormat="1" x14ac:dyDescent="0.25">
      <c r="C133" s="135"/>
      <c r="U133" s="137" t="str">
        <f t="shared" si="5"/>
        <v/>
      </c>
      <c r="V133" s="137" t="str">
        <f t="shared" si="4"/>
        <v/>
      </c>
    </row>
    <row r="134" spans="3:22" s="104" customFormat="1" x14ac:dyDescent="0.25">
      <c r="C134" s="135"/>
      <c r="U134" s="137" t="str">
        <f t="shared" si="5"/>
        <v/>
      </c>
      <c r="V134" s="137" t="str">
        <f t="shared" si="4"/>
        <v/>
      </c>
    </row>
    <row r="135" spans="3:22" s="104" customFormat="1" x14ac:dyDescent="0.25">
      <c r="C135" s="135"/>
      <c r="U135" s="137" t="str">
        <f t="shared" si="5"/>
        <v/>
      </c>
      <c r="V135" s="137" t="str">
        <f t="shared" si="4"/>
        <v/>
      </c>
    </row>
    <row r="136" spans="3:22" s="104" customFormat="1" x14ac:dyDescent="0.25">
      <c r="C136" s="135"/>
      <c r="U136" s="137" t="str">
        <f t="shared" si="5"/>
        <v/>
      </c>
      <c r="V136" s="137" t="str">
        <f t="shared" si="4"/>
        <v/>
      </c>
    </row>
    <row r="137" spans="3:22" s="104" customFormat="1" x14ac:dyDescent="0.25">
      <c r="C137" s="135"/>
      <c r="U137" s="137" t="str">
        <f t="shared" si="5"/>
        <v/>
      </c>
      <c r="V137" s="137" t="str">
        <f t="shared" si="4"/>
        <v/>
      </c>
    </row>
    <row r="138" spans="3:22" s="104" customFormat="1" x14ac:dyDescent="0.25">
      <c r="C138" s="135"/>
      <c r="U138" s="137" t="str">
        <f t="shared" si="5"/>
        <v/>
      </c>
      <c r="V138" s="137" t="str">
        <f t="shared" si="4"/>
        <v/>
      </c>
    </row>
    <row r="139" spans="3:22" s="104" customFormat="1" x14ac:dyDescent="0.25">
      <c r="C139" s="135"/>
      <c r="U139" s="137" t="str">
        <f t="shared" si="5"/>
        <v/>
      </c>
      <c r="V139" s="137" t="str">
        <f t="shared" si="4"/>
        <v/>
      </c>
    </row>
    <row r="140" spans="3:22" s="104" customFormat="1" x14ac:dyDescent="0.25">
      <c r="C140" s="135"/>
      <c r="U140" s="137" t="str">
        <f t="shared" si="5"/>
        <v/>
      </c>
      <c r="V140" s="137" t="str">
        <f t="shared" si="4"/>
        <v/>
      </c>
    </row>
    <row r="141" spans="3:22" s="104" customFormat="1" x14ac:dyDescent="0.25">
      <c r="C141" s="135"/>
      <c r="U141" s="137" t="str">
        <f t="shared" si="5"/>
        <v/>
      </c>
      <c r="V141" s="137" t="str">
        <f t="shared" ref="V141:V204" si="6">CONCATENATE(B141,R141)</f>
        <v/>
      </c>
    </row>
    <row r="142" spans="3:22" s="104" customFormat="1" x14ac:dyDescent="0.25">
      <c r="C142" s="135"/>
      <c r="U142" s="137" t="str">
        <f t="shared" si="5"/>
        <v/>
      </c>
      <c r="V142" s="137" t="str">
        <f t="shared" si="6"/>
        <v/>
      </c>
    </row>
    <row r="143" spans="3:22" s="104" customFormat="1" x14ac:dyDescent="0.25">
      <c r="C143" s="135"/>
      <c r="U143" s="137" t="str">
        <f t="shared" si="5"/>
        <v/>
      </c>
      <c r="V143" s="137" t="str">
        <f t="shared" si="6"/>
        <v/>
      </c>
    </row>
    <row r="144" spans="3:22" s="104" customFormat="1" x14ac:dyDescent="0.25">
      <c r="C144" s="135"/>
      <c r="U144" s="137" t="str">
        <f t="shared" si="5"/>
        <v/>
      </c>
      <c r="V144" s="137" t="str">
        <f t="shared" si="6"/>
        <v/>
      </c>
    </row>
    <row r="145" spans="3:22" s="104" customFormat="1" x14ac:dyDescent="0.25">
      <c r="C145" s="135"/>
      <c r="U145" s="137" t="str">
        <f t="shared" si="5"/>
        <v/>
      </c>
      <c r="V145" s="137" t="str">
        <f t="shared" si="6"/>
        <v/>
      </c>
    </row>
    <row r="146" spans="3:22" s="104" customFormat="1" x14ac:dyDescent="0.25">
      <c r="C146" s="135"/>
      <c r="U146" s="137" t="str">
        <f t="shared" si="5"/>
        <v/>
      </c>
      <c r="V146" s="137" t="str">
        <f t="shared" si="6"/>
        <v/>
      </c>
    </row>
    <row r="147" spans="3:22" s="104" customFormat="1" x14ac:dyDescent="0.25">
      <c r="C147" s="135"/>
      <c r="U147" s="137" t="str">
        <f t="shared" si="5"/>
        <v/>
      </c>
      <c r="V147" s="137" t="str">
        <f t="shared" si="6"/>
        <v/>
      </c>
    </row>
    <row r="148" spans="3:22" s="104" customFormat="1" x14ac:dyDescent="0.25">
      <c r="C148" s="135"/>
      <c r="U148" s="137" t="str">
        <f t="shared" si="5"/>
        <v/>
      </c>
      <c r="V148" s="137" t="str">
        <f t="shared" si="6"/>
        <v/>
      </c>
    </row>
    <row r="149" spans="3:22" s="104" customFormat="1" x14ac:dyDescent="0.25">
      <c r="C149" s="135"/>
      <c r="U149" s="137" t="str">
        <f t="shared" si="5"/>
        <v/>
      </c>
      <c r="V149" s="137" t="str">
        <f t="shared" si="6"/>
        <v/>
      </c>
    </row>
    <row r="150" spans="3:22" s="104" customFormat="1" x14ac:dyDescent="0.25">
      <c r="C150" s="135"/>
      <c r="U150" s="137" t="str">
        <f t="shared" si="5"/>
        <v/>
      </c>
      <c r="V150" s="137" t="str">
        <f t="shared" si="6"/>
        <v/>
      </c>
    </row>
    <row r="151" spans="3:22" s="104" customFormat="1" x14ac:dyDescent="0.25">
      <c r="C151" s="135"/>
      <c r="U151" s="137" t="str">
        <f t="shared" si="5"/>
        <v/>
      </c>
      <c r="V151" s="137" t="str">
        <f t="shared" si="6"/>
        <v/>
      </c>
    </row>
    <row r="152" spans="3:22" s="104" customFormat="1" x14ac:dyDescent="0.25">
      <c r="C152" s="135"/>
      <c r="U152" s="137" t="str">
        <f t="shared" si="5"/>
        <v/>
      </c>
      <c r="V152" s="137" t="str">
        <f t="shared" si="6"/>
        <v/>
      </c>
    </row>
    <row r="153" spans="3:22" s="104" customFormat="1" x14ac:dyDescent="0.25">
      <c r="C153" s="135"/>
      <c r="U153" s="137" t="str">
        <f t="shared" si="5"/>
        <v/>
      </c>
      <c r="V153" s="137" t="str">
        <f t="shared" si="6"/>
        <v/>
      </c>
    </row>
    <row r="154" spans="3:22" s="104" customFormat="1" x14ac:dyDescent="0.25">
      <c r="C154" s="135"/>
      <c r="U154" s="137" t="str">
        <f t="shared" si="5"/>
        <v/>
      </c>
      <c r="V154" s="137" t="str">
        <f t="shared" si="6"/>
        <v/>
      </c>
    </row>
    <row r="155" spans="3:22" s="104" customFormat="1" x14ac:dyDescent="0.25">
      <c r="C155" s="135"/>
      <c r="U155" s="137" t="str">
        <f t="shared" si="5"/>
        <v/>
      </c>
      <c r="V155" s="137" t="str">
        <f t="shared" si="6"/>
        <v/>
      </c>
    </row>
    <row r="156" spans="3:22" s="104" customFormat="1" x14ac:dyDescent="0.25">
      <c r="C156" s="135"/>
      <c r="U156" s="137" t="str">
        <f t="shared" ref="U156:U219" si="7">CONCATENATE(B141:B156,K156)</f>
        <v/>
      </c>
      <c r="V156" s="137" t="str">
        <f t="shared" si="6"/>
        <v/>
      </c>
    </row>
    <row r="157" spans="3:22" s="104" customFormat="1" x14ac:dyDescent="0.25">
      <c r="C157" s="135"/>
      <c r="U157" s="137" t="str">
        <f t="shared" si="7"/>
        <v/>
      </c>
      <c r="V157" s="137" t="str">
        <f t="shared" si="6"/>
        <v/>
      </c>
    </row>
    <row r="158" spans="3:22" s="104" customFormat="1" x14ac:dyDescent="0.25">
      <c r="C158" s="135"/>
      <c r="U158" s="137" t="str">
        <f t="shared" si="7"/>
        <v/>
      </c>
      <c r="V158" s="137" t="str">
        <f t="shared" si="6"/>
        <v/>
      </c>
    </row>
    <row r="159" spans="3:22" s="104" customFormat="1" x14ac:dyDescent="0.25">
      <c r="C159" s="135"/>
      <c r="U159" s="137" t="str">
        <f t="shared" si="7"/>
        <v/>
      </c>
      <c r="V159" s="137" t="str">
        <f t="shared" si="6"/>
        <v/>
      </c>
    </row>
    <row r="160" spans="3:22" s="104" customFormat="1" x14ac:dyDescent="0.25">
      <c r="C160" s="135"/>
      <c r="U160" s="137" t="str">
        <f t="shared" si="7"/>
        <v/>
      </c>
      <c r="V160" s="137" t="str">
        <f t="shared" si="6"/>
        <v/>
      </c>
    </row>
    <row r="161" spans="3:22" s="104" customFormat="1" x14ac:dyDescent="0.25">
      <c r="C161" s="135"/>
      <c r="U161" s="137" t="str">
        <f t="shared" si="7"/>
        <v/>
      </c>
      <c r="V161" s="137" t="str">
        <f t="shared" si="6"/>
        <v/>
      </c>
    </row>
    <row r="162" spans="3:22" s="104" customFormat="1" x14ac:dyDescent="0.25">
      <c r="C162" s="135"/>
      <c r="U162" s="137" t="str">
        <f t="shared" si="7"/>
        <v/>
      </c>
      <c r="V162" s="137" t="str">
        <f t="shared" si="6"/>
        <v/>
      </c>
    </row>
    <row r="163" spans="3:22" s="104" customFormat="1" x14ac:dyDescent="0.25">
      <c r="C163" s="135"/>
      <c r="U163" s="137" t="str">
        <f t="shared" si="7"/>
        <v/>
      </c>
      <c r="V163" s="137" t="str">
        <f t="shared" si="6"/>
        <v/>
      </c>
    </row>
    <row r="164" spans="3:22" s="104" customFormat="1" x14ac:dyDescent="0.25">
      <c r="C164" s="135"/>
      <c r="U164" s="137" t="str">
        <f t="shared" si="7"/>
        <v/>
      </c>
      <c r="V164" s="137" t="str">
        <f t="shared" si="6"/>
        <v/>
      </c>
    </row>
    <row r="165" spans="3:22" s="104" customFormat="1" x14ac:dyDescent="0.25">
      <c r="C165" s="135"/>
      <c r="U165" s="137" t="str">
        <f t="shared" si="7"/>
        <v/>
      </c>
      <c r="V165" s="137" t="str">
        <f t="shared" si="6"/>
        <v/>
      </c>
    </row>
    <row r="166" spans="3:22" s="104" customFormat="1" x14ac:dyDescent="0.25">
      <c r="C166" s="135"/>
      <c r="U166" s="137" t="str">
        <f t="shared" si="7"/>
        <v/>
      </c>
      <c r="V166" s="137" t="str">
        <f t="shared" si="6"/>
        <v/>
      </c>
    </row>
    <row r="167" spans="3:22" s="104" customFormat="1" x14ac:dyDescent="0.25">
      <c r="C167" s="135"/>
      <c r="U167" s="137" t="str">
        <f t="shared" si="7"/>
        <v/>
      </c>
      <c r="V167" s="137" t="str">
        <f t="shared" si="6"/>
        <v/>
      </c>
    </row>
    <row r="168" spans="3:22" s="104" customFormat="1" x14ac:dyDescent="0.25">
      <c r="C168" s="135"/>
      <c r="U168" s="137" t="str">
        <f t="shared" si="7"/>
        <v/>
      </c>
      <c r="V168" s="137" t="str">
        <f t="shared" si="6"/>
        <v/>
      </c>
    </row>
    <row r="169" spans="3:22" s="104" customFormat="1" x14ac:dyDescent="0.25">
      <c r="C169" s="135"/>
      <c r="U169" s="137" t="str">
        <f t="shared" si="7"/>
        <v/>
      </c>
      <c r="V169" s="137" t="str">
        <f t="shared" si="6"/>
        <v/>
      </c>
    </row>
    <row r="170" spans="3:22" s="104" customFormat="1" x14ac:dyDescent="0.25">
      <c r="C170" s="135"/>
      <c r="U170" s="137" t="str">
        <f t="shared" si="7"/>
        <v/>
      </c>
      <c r="V170" s="137" t="str">
        <f t="shared" si="6"/>
        <v/>
      </c>
    </row>
    <row r="171" spans="3:22" s="104" customFormat="1" x14ac:dyDescent="0.25">
      <c r="C171" s="135"/>
      <c r="U171" s="137" t="str">
        <f t="shared" si="7"/>
        <v/>
      </c>
      <c r="V171" s="137" t="str">
        <f t="shared" si="6"/>
        <v/>
      </c>
    </row>
    <row r="172" spans="3:22" s="104" customFormat="1" x14ac:dyDescent="0.25">
      <c r="C172" s="135"/>
      <c r="U172" s="137" t="str">
        <f t="shared" si="7"/>
        <v/>
      </c>
      <c r="V172" s="137" t="str">
        <f t="shared" si="6"/>
        <v/>
      </c>
    </row>
    <row r="173" spans="3:22" s="104" customFormat="1" x14ac:dyDescent="0.25">
      <c r="C173" s="135"/>
      <c r="U173" s="137" t="str">
        <f t="shared" si="7"/>
        <v/>
      </c>
      <c r="V173" s="137" t="str">
        <f t="shared" si="6"/>
        <v/>
      </c>
    </row>
    <row r="174" spans="3:22" s="104" customFormat="1" x14ac:dyDescent="0.25">
      <c r="C174" s="135"/>
      <c r="U174" s="137" t="str">
        <f t="shared" si="7"/>
        <v/>
      </c>
      <c r="V174" s="137" t="str">
        <f t="shared" si="6"/>
        <v/>
      </c>
    </row>
    <row r="175" spans="3:22" s="104" customFormat="1" x14ac:dyDescent="0.25">
      <c r="C175" s="135"/>
      <c r="U175" s="137" t="str">
        <f t="shared" si="7"/>
        <v/>
      </c>
      <c r="V175" s="137" t="str">
        <f t="shared" si="6"/>
        <v/>
      </c>
    </row>
    <row r="176" spans="3:22" s="104" customFormat="1" x14ac:dyDescent="0.25">
      <c r="C176" s="135"/>
      <c r="U176" s="137" t="str">
        <f t="shared" si="7"/>
        <v/>
      </c>
      <c r="V176" s="137" t="str">
        <f t="shared" si="6"/>
        <v/>
      </c>
    </row>
    <row r="177" spans="3:22" s="104" customFormat="1" x14ac:dyDescent="0.25">
      <c r="C177" s="135"/>
      <c r="U177" s="137" t="str">
        <f t="shared" si="7"/>
        <v/>
      </c>
      <c r="V177" s="137" t="str">
        <f t="shared" si="6"/>
        <v/>
      </c>
    </row>
    <row r="178" spans="3:22" s="104" customFormat="1" x14ac:dyDescent="0.25">
      <c r="C178" s="135"/>
      <c r="U178" s="137" t="str">
        <f t="shared" si="7"/>
        <v/>
      </c>
      <c r="V178" s="137" t="str">
        <f t="shared" si="6"/>
        <v/>
      </c>
    </row>
    <row r="179" spans="3:22" s="104" customFormat="1" x14ac:dyDescent="0.25">
      <c r="C179" s="135"/>
      <c r="U179" s="137" t="str">
        <f t="shared" si="7"/>
        <v/>
      </c>
      <c r="V179" s="137" t="str">
        <f t="shared" si="6"/>
        <v/>
      </c>
    </row>
    <row r="180" spans="3:22" s="104" customFormat="1" x14ac:dyDescent="0.25">
      <c r="C180" s="135"/>
      <c r="U180" s="137" t="str">
        <f t="shared" si="7"/>
        <v/>
      </c>
      <c r="V180" s="137" t="str">
        <f t="shared" si="6"/>
        <v/>
      </c>
    </row>
    <row r="181" spans="3:22" s="104" customFormat="1" x14ac:dyDescent="0.25">
      <c r="C181" s="135"/>
      <c r="U181" s="137" t="str">
        <f t="shared" si="7"/>
        <v/>
      </c>
      <c r="V181" s="137" t="str">
        <f t="shared" si="6"/>
        <v/>
      </c>
    </row>
    <row r="182" spans="3:22" s="104" customFormat="1" x14ac:dyDescent="0.25">
      <c r="C182" s="135"/>
      <c r="U182" s="137" t="str">
        <f t="shared" si="7"/>
        <v/>
      </c>
      <c r="V182" s="137" t="str">
        <f t="shared" si="6"/>
        <v/>
      </c>
    </row>
    <row r="183" spans="3:22" s="104" customFormat="1" x14ac:dyDescent="0.25">
      <c r="C183" s="135"/>
      <c r="U183" s="137" t="str">
        <f t="shared" si="7"/>
        <v/>
      </c>
      <c r="V183" s="137" t="str">
        <f t="shared" si="6"/>
        <v/>
      </c>
    </row>
    <row r="184" spans="3:22" s="104" customFormat="1" x14ac:dyDescent="0.25">
      <c r="C184" s="135"/>
      <c r="U184" s="137" t="str">
        <f t="shared" si="7"/>
        <v/>
      </c>
      <c r="V184" s="137" t="str">
        <f t="shared" si="6"/>
        <v/>
      </c>
    </row>
    <row r="185" spans="3:22" s="104" customFormat="1" x14ac:dyDescent="0.25">
      <c r="C185" s="135"/>
      <c r="U185" s="137" t="str">
        <f t="shared" si="7"/>
        <v/>
      </c>
      <c r="V185" s="137" t="str">
        <f t="shared" si="6"/>
        <v/>
      </c>
    </row>
    <row r="186" spans="3:22" s="104" customFormat="1" x14ac:dyDescent="0.25">
      <c r="C186" s="135"/>
      <c r="U186" s="137" t="str">
        <f t="shared" si="7"/>
        <v/>
      </c>
      <c r="V186" s="137" t="str">
        <f t="shared" si="6"/>
        <v/>
      </c>
    </row>
    <row r="187" spans="3:22" s="104" customFormat="1" x14ac:dyDescent="0.25">
      <c r="C187" s="135"/>
      <c r="U187" s="137" t="str">
        <f t="shared" si="7"/>
        <v/>
      </c>
      <c r="V187" s="137" t="str">
        <f t="shared" si="6"/>
        <v/>
      </c>
    </row>
    <row r="188" spans="3:22" s="104" customFormat="1" x14ac:dyDescent="0.25">
      <c r="C188" s="135"/>
      <c r="U188" s="137" t="str">
        <f t="shared" si="7"/>
        <v/>
      </c>
      <c r="V188" s="137" t="str">
        <f t="shared" si="6"/>
        <v/>
      </c>
    </row>
    <row r="189" spans="3:22" s="104" customFormat="1" x14ac:dyDescent="0.25">
      <c r="C189" s="135"/>
      <c r="U189" s="137" t="str">
        <f t="shared" si="7"/>
        <v/>
      </c>
      <c r="V189" s="137" t="str">
        <f t="shared" si="6"/>
        <v/>
      </c>
    </row>
    <row r="190" spans="3:22" s="104" customFormat="1" x14ac:dyDescent="0.25">
      <c r="C190" s="135"/>
      <c r="U190" s="137" t="str">
        <f t="shared" si="7"/>
        <v/>
      </c>
      <c r="V190" s="137" t="str">
        <f t="shared" si="6"/>
        <v/>
      </c>
    </row>
    <row r="191" spans="3:22" s="104" customFormat="1" x14ac:dyDescent="0.25">
      <c r="C191" s="135"/>
      <c r="U191" s="137" t="str">
        <f t="shared" si="7"/>
        <v/>
      </c>
      <c r="V191" s="137" t="str">
        <f t="shared" si="6"/>
        <v/>
      </c>
    </row>
    <row r="192" spans="3:22" s="104" customFormat="1" x14ac:dyDescent="0.25">
      <c r="C192" s="135"/>
      <c r="U192" s="137" t="str">
        <f t="shared" si="7"/>
        <v/>
      </c>
      <c r="V192" s="137" t="str">
        <f t="shared" si="6"/>
        <v/>
      </c>
    </row>
    <row r="193" spans="3:22" s="104" customFormat="1" x14ac:dyDescent="0.25">
      <c r="C193" s="135"/>
      <c r="U193" s="137" t="str">
        <f t="shared" si="7"/>
        <v/>
      </c>
      <c r="V193" s="137" t="str">
        <f t="shared" si="6"/>
        <v/>
      </c>
    </row>
    <row r="194" spans="3:22" s="104" customFormat="1" x14ac:dyDescent="0.25">
      <c r="C194" s="135"/>
      <c r="U194" s="137" t="str">
        <f t="shared" si="7"/>
        <v/>
      </c>
      <c r="V194" s="137" t="str">
        <f t="shared" si="6"/>
        <v/>
      </c>
    </row>
    <row r="195" spans="3:22" s="104" customFormat="1" x14ac:dyDescent="0.25">
      <c r="C195" s="135"/>
      <c r="U195" s="137" t="str">
        <f t="shared" si="7"/>
        <v/>
      </c>
      <c r="V195" s="137" t="str">
        <f t="shared" si="6"/>
        <v/>
      </c>
    </row>
    <row r="196" spans="3:22" s="104" customFormat="1" x14ac:dyDescent="0.25">
      <c r="C196" s="135"/>
      <c r="U196" s="137" t="str">
        <f t="shared" si="7"/>
        <v/>
      </c>
      <c r="V196" s="137" t="str">
        <f t="shared" si="6"/>
        <v/>
      </c>
    </row>
    <row r="197" spans="3:22" s="104" customFormat="1" x14ac:dyDescent="0.25">
      <c r="C197" s="135"/>
      <c r="U197" s="137" t="str">
        <f t="shared" si="7"/>
        <v/>
      </c>
      <c r="V197" s="137" t="str">
        <f t="shared" si="6"/>
        <v/>
      </c>
    </row>
    <row r="198" spans="3:22" s="104" customFormat="1" x14ac:dyDescent="0.25">
      <c r="C198" s="135"/>
      <c r="U198" s="137" t="str">
        <f t="shared" si="7"/>
        <v/>
      </c>
      <c r="V198" s="137" t="str">
        <f t="shared" si="6"/>
        <v/>
      </c>
    </row>
    <row r="199" spans="3:22" s="104" customFormat="1" x14ac:dyDescent="0.25">
      <c r="C199" s="135"/>
      <c r="U199" s="137" t="str">
        <f t="shared" si="7"/>
        <v/>
      </c>
      <c r="V199" s="137" t="str">
        <f t="shared" si="6"/>
        <v/>
      </c>
    </row>
    <row r="200" spans="3:22" s="104" customFormat="1" x14ac:dyDescent="0.25">
      <c r="C200" s="135"/>
      <c r="U200" s="137" t="str">
        <f t="shared" si="7"/>
        <v/>
      </c>
      <c r="V200" s="137" t="str">
        <f t="shared" si="6"/>
        <v/>
      </c>
    </row>
    <row r="201" spans="3:22" s="104" customFormat="1" x14ac:dyDescent="0.25">
      <c r="C201" s="135"/>
      <c r="U201" s="137" t="str">
        <f t="shared" si="7"/>
        <v/>
      </c>
      <c r="V201" s="137" t="str">
        <f t="shared" si="6"/>
        <v/>
      </c>
    </row>
    <row r="202" spans="3:22" s="104" customFormat="1" x14ac:dyDescent="0.25">
      <c r="C202" s="135"/>
      <c r="U202" s="137" t="str">
        <f t="shared" si="7"/>
        <v/>
      </c>
      <c r="V202" s="137" t="str">
        <f t="shared" si="6"/>
        <v/>
      </c>
    </row>
    <row r="203" spans="3:22" s="104" customFormat="1" x14ac:dyDescent="0.25">
      <c r="C203" s="135"/>
      <c r="U203" s="137" t="str">
        <f t="shared" si="7"/>
        <v/>
      </c>
      <c r="V203" s="137" t="str">
        <f t="shared" si="6"/>
        <v/>
      </c>
    </row>
    <row r="204" spans="3:22" s="104" customFormat="1" x14ac:dyDescent="0.25">
      <c r="C204" s="135"/>
      <c r="U204" s="137" t="str">
        <f t="shared" si="7"/>
        <v/>
      </c>
      <c r="V204" s="137" t="str">
        <f t="shared" si="6"/>
        <v/>
      </c>
    </row>
    <row r="205" spans="3:22" s="104" customFormat="1" x14ac:dyDescent="0.25">
      <c r="C205" s="135"/>
      <c r="U205" s="137" t="str">
        <f t="shared" si="7"/>
        <v/>
      </c>
      <c r="V205" s="137" t="str">
        <f t="shared" ref="V205:V268" si="8">CONCATENATE(B205,R205)</f>
        <v/>
      </c>
    </row>
    <row r="206" spans="3:22" s="104" customFormat="1" x14ac:dyDescent="0.25">
      <c r="C206" s="135"/>
      <c r="U206" s="137" t="str">
        <f t="shared" si="7"/>
        <v/>
      </c>
      <c r="V206" s="137" t="str">
        <f t="shared" si="8"/>
        <v/>
      </c>
    </row>
    <row r="207" spans="3:22" s="104" customFormat="1" x14ac:dyDescent="0.25">
      <c r="C207" s="135"/>
      <c r="U207" s="137" t="str">
        <f t="shared" si="7"/>
        <v/>
      </c>
      <c r="V207" s="137" t="str">
        <f t="shared" si="8"/>
        <v/>
      </c>
    </row>
    <row r="208" spans="3:22" s="104" customFormat="1" x14ac:dyDescent="0.25">
      <c r="C208" s="135"/>
      <c r="U208" s="137" t="str">
        <f t="shared" si="7"/>
        <v/>
      </c>
      <c r="V208" s="137" t="str">
        <f t="shared" si="8"/>
        <v/>
      </c>
    </row>
    <row r="209" spans="3:22" s="104" customFormat="1" x14ac:dyDescent="0.25">
      <c r="C209" s="135"/>
      <c r="U209" s="137" t="str">
        <f t="shared" si="7"/>
        <v/>
      </c>
      <c r="V209" s="137" t="str">
        <f t="shared" si="8"/>
        <v/>
      </c>
    </row>
    <row r="210" spans="3:22" s="104" customFormat="1" x14ac:dyDescent="0.25">
      <c r="C210" s="135"/>
      <c r="U210" s="137" t="str">
        <f t="shared" si="7"/>
        <v/>
      </c>
      <c r="V210" s="137" t="str">
        <f t="shared" si="8"/>
        <v/>
      </c>
    </row>
    <row r="211" spans="3:22" s="104" customFormat="1" x14ac:dyDescent="0.25">
      <c r="C211" s="135"/>
      <c r="U211" s="137" t="str">
        <f t="shared" si="7"/>
        <v/>
      </c>
      <c r="V211" s="137" t="str">
        <f t="shared" si="8"/>
        <v/>
      </c>
    </row>
    <row r="212" spans="3:22" s="104" customFormat="1" x14ac:dyDescent="0.25">
      <c r="C212" s="135"/>
      <c r="U212" s="137" t="str">
        <f t="shared" si="7"/>
        <v/>
      </c>
      <c r="V212" s="137" t="str">
        <f t="shared" si="8"/>
        <v/>
      </c>
    </row>
    <row r="213" spans="3:22" s="104" customFormat="1" x14ac:dyDescent="0.25">
      <c r="C213" s="135"/>
      <c r="U213" s="137" t="str">
        <f t="shared" si="7"/>
        <v/>
      </c>
      <c r="V213" s="137" t="str">
        <f t="shared" si="8"/>
        <v/>
      </c>
    </row>
    <row r="214" spans="3:22" s="104" customFormat="1" x14ac:dyDescent="0.25">
      <c r="C214" s="135"/>
      <c r="U214" s="137" t="str">
        <f t="shared" si="7"/>
        <v/>
      </c>
      <c r="V214" s="137" t="str">
        <f t="shared" si="8"/>
        <v/>
      </c>
    </row>
    <row r="215" spans="3:22" s="104" customFormat="1" x14ac:dyDescent="0.25">
      <c r="C215" s="135"/>
      <c r="U215" s="137" t="str">
        <f t="shared" si="7"/>
        <v/>
      </c>
      <c r="V215" s="137" t="str">
        <f t="shared" si="8"/>
        <v/>
      </c>
    </row>
    <row r="216" spans="3:22" s="104" customFormat="1" x14ac:dyDescent="0.25">
      <c r="C216" s="135"/>
      <c r="U216" s="137" t="str">
        <f t="shared" si="7"/>
        <v/>
      </c>
      <c r="V216" s="137" t="str">
        <f t="shared" si="8"/>
        <v/>
      </c>
    </row>
    <row r="217" spans="3:22" s="104" customFormat="1" x14ac:dyDescent="0.25">
      <c r="C217" s="135"/>
      <c r="U217" s="137" t="str">
        <f t="shared" si="7"/>
        <v/>
      </c>
      <c r="V217" s="137" t="str">
        <f t="shared" si="8"/>
        <v/>
      </c>
    </row>
    <row r="218" spans="3:22" s="104" customFormat="1" x14ac:dyDescent="0.25">
      <c r="C218" s="135"/>
      <c r="U218" s="137" t="str">
        <f t="shared" si="7"/>
        <v/>
      </c>
      <c r="V218" s="137" t="str">
        <f t="shared" si="8"/>
        <v/>
      </c>
    </row>
    <row r="219" spans="3:22" s="104" customFormat="1" x14ac:dyDescent="0.25">
      <c r="C219" s="135"/>
      <c r="U219" s="137" t="str">
        <f t="shared" si="7"/>
        <v/>
      </c>
      <c r="V219" s="137" t="str">
        <f t="shared" si="8"/>
        <v/>
      </c>
    </row>
    <row r="220" spans="3:22" s="104" customFormat="1" x14ac:dyDescent="0.25">
      <c r="C220" s="135"/>
      <c r="U220" s="137" t="str">
        <f t="shared" ref="U220:U283" si="9">CONCATENATE(B205:B220,K220)</f>
        <v/>
      </c>
      <c r="V220" s="137" t="str">
        <f t="shared" si="8"/>
        <v/>
      </c>
    </row>
    <row r="221" spans="3:22" s="104" customFormat="1" x14ac:dyDescent="0.25">
      <c r="C221" s="135"/>
      <c r="U221" s="137" t="str">
        <f t="shared" si="9"/>
        <v/>
      </c>
      <c r="V221" s="137" t="str">
        <f t="shared" si="8"/>
        <v/>
      </c>
    </row>
    <row r="222" spans="3:22" s="104" customFormat="1" x14ac:dyDescent="0.25">
      <c r="C222" s="135"/>
      <c r="U222" s="137" t="str">
        <f t="shared" si="9"/>
        <v/>
      </c>
      <c r="V222" s="137" t="str">
        <f t="shared" si="8"/>
        <v/>
      </c>
    </row>
    <row r="223" spans="3:22" s="104" customFormat="1" x14ac:dyDescent="0.25">
      <c r="C223" s="135"/>
      <c r="U223" s="137" t="str">
        <f t="shared" si="9"/>
        <v/>
      </c>
      <c r="V223" s="137" t="str">
        <f t="shared" si="8"/>
        <v/>
      </c>
    </row>
    <row r="224" spans="3:22" s="104" customFormat="1" x14ac:dyDescent="0.25">
      <c r="C224" s="135"/>
      <c r="U224" s="137" t="str">
        <f t="shared" si="9"/>
        <v/>
      </c>
      <c r="V224" s="137" t="str">
        <f t="shared" si="8"/>
        <v/>
      </c>
    </row>
    <row r="225" spans="3:22" s="104" customFormat="1" x14ac:dyDescent="0.25">
      <c r="C225" s="135"/>
      <c r="U225" s="137" t="str">
        <f t="shared" si="9"/>
        <v/>
      </c>
      <c r="V225" s="137" t="str">
        <f t="shared" si="8"/>
        <v/>
      </c>
    </row>
    <row r="226" spans="3:22" s="104" customFormat="1" x14ac:dyDescent="0.25">
      <c r="C226" s="135"/>
      <c r="U226" s="137" t="str">
        <f t="shared" si="9"/>
        <v/>
      </c>
      <c r="V226" s="137" t="str">
        <f t="shared" si="8"/>
        <v/>
      </c>
    </row>
    <row r="227" spans="3:22" s="104" customFormat="1" x14ac:dyDescent="0.25">
      <c r="C227" s="135"/>
      <c r="U227" s="137" t="str">
        <f t="shared" si="9"/>
        <v/>
      </c>
      <c r="V227" s="137" t="str">
        <f t="shared" si="8"/>
        <v/>
      </c>
    </row>
    <row r="228" spans="3:22" s="104" customFormat="1" x14ac:dyDescent="0.25">
      <c r="C228" s="135"/>
      <c r="U228" s="137" t="str">
        <f t="shared" si="9"/>
        <v/>
      </c>
      <c r="V228" s="137" t="str">
        <f t="shared" si="8"/>
        <v/>
      </c>
    </row>
    <row r="229" spans="3:22" s="104" customFormat="1" x14ac:dyDescent="0.25">
      <c r="C229" s="135"/>
      <c r="U229" s="137" t="str">
        <f t="shared" si="9"/>
        <v/>
      </c>
      <c r="V229" s="137" t="str">
        <f t="shared" si="8"/>
        <v/>
      </c>
    </row>
    <row r="230" spans="3:22" s="104" customFormat="1" x14ac:dyDescent="0.25">
      <c r="C230" s="135"/>
      <c r="U230" s="137" t="str">
        <f t="shared" si="9"/>
        <v/>
      </c>
      <c r="V230" s="137" t="str">
        <f t="shared" si="8"/>
        <v/>
      </c>
    </row>
    <row r="231" spans="3:22" s="104" customFormat="1" x14ac:dyDescent="0.25">
      <c r="C231" s="135"/>
      <c r="U231" s="137" t="str">
        <f t="shared" si="9"/>
        <v/>
      </c>
      <c r="V231" s="137" t="str">
        <f t="shared" si="8"/>
        <v/>
      </c>
    </row>
    <row r="232" spans="3:22" s="104" customFormat="1" x14ac:dyDescent="0.25">
      <c r="C232" s="135"/>
      <c r="U232" s="137" t="str">
        <f t="shared" si="9"/>
        <v/>
      </c>
      <c r="V232" s="137" t="str">
        <f t="shared" si="8"/>
        <v/>
      </c>
    </row>
    <row r="233" spans="3:22" s="104" customFormat="1" x14ac:dyDescent="0.25">
      <c r="C233" s="135"/>
      <c r="U233" s="137" t="str">
        <f t="shared" si="9"/>
        <v/>
      </c>
      <c r="V233" s="137" t="str">
        <f t="shared" si="8"/>
        <v/>
      </c>
    </row>
    <row r="234" spans="3:22" s="104" customFormat="1" x14ac:dyDescent="0.25">
      <c r="C234" s="135"/>
      <c r="U234" s="137" t="str">
        <f t="shared" si="9"/>
        <v/>
      </c>
      <c r="V234" s="137" t="str">
        <f t="shared" si="8"/>
        <v/>
      </c>
    </row>
    <row r="235" spans="3:22" s="104" customFormat="1" x14ac:dyDescent="0.25">
      <c r="C235" s="135"/>
      <c r="U235" s="137" t="str">
        <f t="shared" si="9"/>
        <v/>
      </c>
      <c r="V235" s="137" t="str">
        <f t="shared" si="8"/>
        <v/>
      </c>
    </row>
    <row r="236" spans="3:22" s="104" customFormat="1" x14ac:dyDescent="0.25">
      <c r="C236" s="135"/>
      <c r="U236" s="137" t="str">
        <f t="shared" si="9"/>
        <v/>
      </c>
      <c r="V236" s="137" t="str">
        <f t="shared" si="8"/>
        <v/>
      </c>
    </row>
    <row r="237" spans="3:22" s="104" customFormat="1" x14ac:dyDescent="0.25">
      <c r="C237" s="135"/>
      <c r="U237" s="137" t="str">
        <f t="shared" si="9"/>
        <v/>
      </c>
      <c r="V237" s="137" t="str">
        <f t="shared" si="8"/>
        <v/>
      </c>
    </row>
    <row r="238" spans="3:22" s="104" customFormat="1" x14ac:dyDescent="0.25">
      <c r="C238" s="135"/>
      <c r="U238" s="137" t="str">
        <f t="shared" si="9"/>
        <v/>
      </c>
      <c r="V238" s="137" t="str">
        <f t="shared" si="8"/>
        <v/>
      </c>
    </row>
    <row r="239" spans="3:22" s="104" customFormat="1" x14ac:dyDescent="0.25">
      <c r="C239" s="135"/>
      <c r="U239" s="137" t="str">
        <f t="shared" si="9"/>
        <v/>
      </c>
      <c r="V239" s="137" t="str">
        <f t="shared" si="8"/>
        <v/>
      </c>
    </row>
    <row r="240" spans="3:22" s="104" customFormat="1" x14ac:dyDescent="0.25">
      <c r="C240" s="135"/>
      <c r="U240" s="137" t="str">
        <f t="shared" si="9"/>
        <v/>
      </c>
      <c r="V240" s="137" t="str">
        <f t="shared" si="8"/>
        <v/>
      </c>
    </row>
    <row r="241" spans="3:22" s="104" customFormat="1" x14ac:dyDescent="0.25">
      <c r="C241" s="135"/>
      <c r="U241" s="137" t="str">
        <f t="shared" si="9"/>
        <v/>
      </c>
      <c r="V241" s="137" t="str">
        <f t="shared" si="8"/>
        <v/>
      </c>
    </row>
    <row r="242" spans="3:22" s="104" customFormat="1" x14ac:dyDescent="0.25">
      <c r="C242" s="135"/>
      <c r="U242" s="137" t="str">
        <f t="shared" si="9"/>
        <v/>
      </c>
      <c r="V242" s="137" t="str">
        <f t="shared" si="8"/>
        <v/>
      </c>
    </row>
    <row r="243" spans="3:22" s="104" customFormat="1" x14ac:dyDescent="0.25">
      <c r="C243" s="135"/>
      <c r="U243" s="137" t="str">
        <f t="shared" si="9"/>
        <v/>
      </c>
      <c r="V243" s="137" t="str">
        <f t="shared" si="8"/>
        <v/>
      </c>
    </row>
    <row r="244" spans="3:22" s="104" customFormat="1" x14ac:dyDescent="0.25">
      <c r="C244" s="135"/>
      <c r="U244" s="137" t="str">
        <f t="shared" si="9"/>
        <v/>
      </c>
      <c r="V244" s="137" t="str">
        <f t="shared" si="8"/>
        <v/>
      </c>
    </row>
    <row r="245" spans="3:22" s="104" customFormat="1" x14ac:dyDescent="0.25">
      <c r="C245" s="135"/>
      <c r="U245" s="137" t="str">
        <f t="shared" si="9"/>
        <v/>
      </c>
      <c r="V245" s="137" t="str">
        <f t="shared" si="8"/>
        <v/>
      </c>
    </row>
    <row r="246" spans="3:22" s="104" customFormat="1" x14ac:dyDescent="0.25">
      <c r="C246" s="135"/>
      <c r="U246" s="137" t="str">
        <f t="shared" si="9"/>
        <v/>
      </c>
      <c r="V246" s="137" t="str">
        <f t="shared" si="8"/>
        <v/>
      </c>
    </row>
    <row r="247" spans="3:22" s="104" customFormat="1" x14ac:dyDescent="0.25">
      <c r="C247" s="135"/>
      <c r="U247" s="137" t="str">
        <f t="shared" si="9"/>
        <v/>
      </c>
      <c r="V247" s="137" t="str">
        <f t="shared" si="8"/>
        <v/>
      </c>
    </row>
    <row r="248" spans="3:22" s="104" customFormat="1" x14ac:dyDescent="0.25">
      <c r="C248" s="135"/>
      <c r="U248" s="137" t="str">
        <f t="shared" si="9"/>
        <v/>
      </c>
      <c r="V248" s="137" t="str">
        <f t="shared" si="8"/>
        <v/>
      </c>
    </row>
    <row r="249" spans="3:22" s="104" customFormat="1" x14ac:dyDescent="0.25">
      <c r="C249" s="135"/>
      <c r="U249" s="137" t="str">
        <f t="shared" si="9"/>
        <v/>
      </c>
      <c r="V249" s="137" t="str">
        <f t="shared" si="8"/>
        <v/>
      </c>
    </row>
    <row r="250" spans="3:22" s="104" customFormat="1" x14ac:dyDescent="0.25">
      <c r="C250" s="135"/>
      <c r="U250" s="137" t="str">
        <f t="shared" si="9"/>
        <v/>
      </c>
      <c r="V250" s="137" t="str">
        <f t="shared" si="8"/>
        <v/>
      </c>
    </row>
    <row r="251" spans="3:22" s="104" customFormat="1" x14ac:dyDescent="0.25">
      <c r="C251" s="135"/>
      <c r="U251" s="137" t="str">
        <f t="shared" si="9"/>
        <v/>
      </c>
      <c r="V251" s="137" t="str">
        <f t="shared" si="8"/>
        <v/>
      </c>
    </row>
    <row r="252" spans="3:22" s="104" customFormat="1" x14ac:dyDescent="0.25">
      <c r="C252" s="135"/>
      <c r="U252" s="137" t="str">
        <f t="shared" si="9"/>
        <v/>
      </c>
      <c r="V252" s="137" t="str">
        <f t="shared" si="8"/>
        <v/>
      </c>
    </row>
    <row r="253" spans="3:22" s="104" customFormat="1" x14ac:dyDescent="0.25">
      <c r="C253" s="135"/>
      <c r="U253" s="137" t="str">
        <f t="shared" si="9"/>
        <v/>
      </c>
      <c r="V253" s="137" t="str">
        <f t="shared" si="8"/>
        <v/>
      </c>
    </row>
    <row r="254" spans="3:22" s="104" customFormat="1" x14ac:dyDescent="0.25">
      <c r="C254" s="135"/>
      <c r="U254" s="137" t="str">
        <f t="shared" si="9"/>
        <v/>
      </c>
      <c r="V254" s="137" t="str">
        <f t="shared" si="8"/>
        <v/>
      </c>
    </row>
    <row r="255" spans="3:22" s="104" customFormat="1" x14ac:dyDescent="0.25">
      <c r="C255" s="135"/>
      <c r="U255" s="137" t="str">
        <f t="shared" si="9"/>
        <v/>
      </c>
      <c r="V255" s="137" t="str">
        <f t="shared" si="8"/>
        <v/>
      </c>
    </row>
    <row r="256" spans="3:22" s="104" customFormat="1" x14ac:dyDescent="0.25">
      <c r="C256" s="135"/>
      <c r="U256" s="137" t="str">
        <f t="shared" si="9"/>
        <v/>
      </c>
      <c r="V256" s="137" t="str">
        <f t="shared" si="8"/>
        <v/>
      </c>
    </row>
    <row r="257" spans="3:22" s="104" customFormat="1" x14ac:dyDescent="0.25">
      <c r="C257" s="135"/>
      <c r="U257" s="137" t="str">
        <f t="shared" si="9"/>
        <v/>
      </c>
      <c r="V257" s="137" t="str">
        <f t="shared" si="8"/>
        <v/>
      </c>
    </row>
    <row r="258" spans="3:22" s="104" customFormat="1" x14ac:dyDescent="0.25">
      <c r="C258" s="135"/>
      <c r="U258" s="137" t="str">
        <f t="shared" si="9"/>
        <v/>
      </c>
      <c r="V258" s="137" t="str">
        <f t="shared" si="8"/>
        <v/>
      </c>
    </row>
    <row r="259" spans="3:22" s="104" customFormat="1" x14ac:dyDescent="0.25">
      <c r="C259" s="135"/>
      <c r="U259" s="137" t="str">
        <f t="shared" si="9"/>
        <v/>
      </c>
      <c r="V259" s="137" t="str">
        <f t="shared" si="8"/>
        <v/>
      </c>
    </row>
    <row r="260" spans="3:22" s="104" customFormat="1" x14ac:dyDescent="0.25">
      <c r="C260" s="135"/>
      <c r="U260" s="137" t="str">
        <f t="shared" si="9"/>
        <v/>
      </c>
      <c r="V260" s="137" t="str">
        <f t="shared" si="8"/>
        <v/>
      </c>
    </row>
    <row r="261" spans="3:22" s="104" customFormat="1" x14ac:dyDescent="0.25">
      <c r="C261" s="135"/>
      <c r="U261" s="137" t="str">
        <f t="shared" si="9"/>
        <v/>
      </c>
      <c r="V261" s="137" t="str">
        <f t="shared" si="8"/>
        <v/>
      </c>
    </row>
    <row r="262" spans="3:22" s="104" customFormat="1" x14ac:dyDescent="0.25">
      <c r="C262" s="135"/>
      <c r="U262" s="137" t="str">
        <f t="shared" si="9"/>
        <v/>
      </c>
      <c r="V262" s="137" t="str">
        <f t="shared" si="8"/>
        <v/>
      </c>
    </row>
    <row r="263" spans="3:22" s="104" customFormat="1" x14ac:dyDescent="0.25">
      <c r="C263" s="135"/>
      <c r="U263" s="137" t="str">
        <f t="shared" si="9"/>
        <v/>
      </c>
      <c r="V263" s="137" t="str">
        <f t="shared" si="8"/>
        <v/>
      </c>
    </row>
    <row r="264" spans="3:22" s="104" customFormat="1" x14ac:dyDescent="0.25">
      <c r="C264" s="135"/>
      <c r="U264" s="137" t="str">
        <f t="shared" si="9"/>
        <v/>
      </c>
      <c r="V264" s="137" t="str">
        <f t="shared" si="8"/>
        <v/>
      </c>
    </row>
    <row r="265" spans="3:22" s="104" customFormat="1" x14ac:dyDescent="0.25">
      <c r="C265" s="135"/>
      <c r="U265" s="137" t="str">
        <f t="shared" si="9"/>
        <v/>
      </c>
      <c r="V265" s="137" t="str">
        <f t="shared" si="8"/>
        <v/>
      </c>
    </row>
    <row r="266" spans="3:22" s="104" customFormat="1" x14ac:dyDescent="0.25">
      <c r="C266" s="135"/>
      <c r="U266" s="137" t="str">
        <f t="shared" si="9"/>
        <v/>
      </c>
      <c r="V266" s="137" t="str">
        <f t="shared" si="8"/>
        <v/>
      </c>
    </row>
    <row r="267" spans="3:22" s="104" customFormat="1" x14ac:dyDescent="0.25">
      <c r="C267" s="135"/>
      <c r="U267" s="137" t="str">
        <f t="shared" si="9"/>
        <v/>
      </c>
      <c r="V267" s="137" t="str">
        <f t="shared" si="8"/>
        <v/>
      </c>
    </row>
    <row r="268" spans="3:22" s="104" customFormat="1" x14ac:dyDescent="0.25">
      <c r="C268" s="135"/>
      <c r="U268" s="137" t="str">
        <f t="shared" si="9"/>
        <v/>
      </c>
      <c r="V268" s="137" t="str">
        <f t="shared" si="8"/>
        <v/>
      </c>
    </row>
    <row r="269" spans="3:22" s="104" customFormat="1" x14ac:dyDescent="0.25">
      <c r="C269" s="135"/>
      <c r="U269" s="137" t="str">
        <f t="shared" si="9"/>
        <v/>
      </c>
      <c r="V269" s="137" t="str">
        <f t="shared" ref="V269:V332" si="10">CONCATENATE(B269,R269)</f>
        <v/>
      </c>
    </row>
    <row r="270" spans="3:22" s="104" customFormat="1" x14ac:dyDescent="0.25">
      <c r="C270" s="135"/>
      <c r="U270" s="137" t="str">
        <f t="shared" si="9"/>
        <v/>
      </c>
      <c r="V270" s="137" t="str">
        <f t="shared" si="10"/>
        <v/>
      </c>
    </row>
    <row r="271" spans="3:22" s="104" customFormat="1" x14ac:dyDescent="0.25">
      <c r="C271" s="135"/>
      <c r="U271" s="137" t="str">
        <f t="shared" si="9"/>
        <v/>
      </c>
      <c r="V271" s="137" t="str">
        <f t="shared" si="10"/>
        <v/>
      </c>
    </row>
    <row r="272" spans="3:22" s="104" customFormat="1" x14ac:dyDescent="0.25">
      <c r="C272" s="135"/>
      <c r="U272" s="137" t="str">
        <f t="shared" si="9"/>
        <v/>
      </c>
      <c r="V272" s="137" t="str">
        <f t="shared" si="10"/>
        <v/>
      </c>
    </row>
    <row r="273" spans="3:22" s="104" customFormat="1" x14ac:dyDescent="0.25">
      <c r="C273" s="135"/>
      <c r="U273" s="137" t="str">
        <f t="shared" si="9"/>
        <v/>
      </c>
      <c r="V273" s="137" t="str">
        <f t="shared" si="10"/>
        <v/>
      </c>
    </row>
    <row r="274" spans="3:22" s="104" customFormat="1" x14ac:dyDescent="0.25">
      <c r="C274" s="135"/>
      <c r="U274" s="137" t="str">
        <f t="shared" si="9"/>
        <v/>
      </c>
      <c r="V274" s="137" t="str">
        <f t="shared" si="10"/>
        <v/>
      </c>
    </row>
    <row r="275" spans="3:22" s="104" customFormat="1" x14ac:dyDescent="0.25">
      <c r="C275" s="135"/>
      <c r="U275" s="137" t="str">
        <f t="shared" si="9"/>
        <v/>
      </c>
      <c r="V275" s="137" t="str">
        <f t="shared" si="10"/>
        <v/>
      </c>
    </row>
    <row r="276" spans="3:22" s="104" customFormat="1" x14ac:dyDescent="0.25">
      <c r="C276" s="135"/>
      <c r="U276" s="137" t="str">
        <f t="shared" si="9"/>
        <v/>
      </c>
      <c r="V276" s="137" t="str">
        <f t="shared" si="10"/>
        <v/>
      </c>
    </row>
    <row r="277" spans="3:22" s="104" customFormat="1" x14ac:dyDescent="0.25">
      <c r="C277" s="135"/>
      <c r="U277" s="137" t="str">
        <f t="shared" si="9"/>
        <v/>
      </c>
      <c r="V277" s="137" t="str">
        <f t="shared" si="10"/>
        <v/>
      </c>
    </row>
    <row r="278" spans="3:22" s="104" customFormat="1" x14ac:dyDescent="0.25">
      <c r="C278" s="135"/>
      <c r="U278" s="137" t="str">
        <f t="shared" si="9"/>
        <v/>
      </c>
      <c r="V278" s="137" t="str">
        <f t="shared" si="10"/>
        <v/>
      </c>
    </row>
    <row r="279" spans="3:22" s="104" customFormat="1" x14ac:dyDescent="0.25">
      <c r="C279" s="135"/>
      <c r="U279" s="137" t="str">
        <f t="shared" si="9"/>
        <v/>
      </c>
      <c r="V279" s="137" t="str">
        <f t="shared" si="10"/>
        <v/>
      </c>
    </row>
    <row r="280" spans="3:22" s="104" customFormat="1" x14ac:dyDescent="0.25">
      <c r="C280" s="135"/>
      <c r="U280" s="137" t="str">
        <f t="shared" si="9"/>
        <v/>
      </c>
      <c r="V280" s="137" t="str">
        <f t="shared" si="10"/>
        <v/>
      </c>
    </row>
    <row r="281" spans="3:22" s="104" customFormat="1" x14ac:dyDescent="0.25">
      <c r="C281" s="135"/>
      <c r="U281" s="137" t="str">
        <f t="shared" si="9"/>
        <v/>
      </c>
      <c r="V281" s="137" t="str">
        <f t="shared" si="10"/>
        <v/>
      </c>
    </row>
    <row r="282" spans="3:22" s="104" customFormat="1" x14ac:dyDescent="0.25">
      <c r="C282" s="135"/>
      <c r="U282" s="137" t="str">
        <f t="shared" si="9"/>
        <v/>
      </c>
      <c r="V282" s="137" t="str">
        <f t="shared" si="10"/>
        <v/>
      </c>
    </row>
    <row r="283" spans="3:22" s="104" customFormat="1" x14ac:dyDescent="0.25">
      <c r="C283" s="135"/>
      <c r="U283" s="137" t="str">
        <f t="shared" si="9"/>
        <v/>
      </c>
      <c r="V283" s="137" t="str">
        <f t="shared" si="10"/>
        <v/>
      </c>
    </row>
    <row r="284" spans="3:22" s="104" customFormat="1" x14ac:dyDescent="0.25">
      <c r="C284" s="135"/>
      <c r="U284" s="137" t="str">
        <f t="shared" ref="U284:U347" si="11">CONCATENATE(B269:B284,K284)</f>
        <v/>
      </c>
      <c r="V284" s="137" t="str">
        <f t="shared" si="10"/>
        <v/>
      </c>
    </row>
    <row r="285" spans="3:22" s="104" customFormat="1" x14ac:dyDescent="0.25">
      <c r="C285" s="135"/>
      <c r="U285" s="137" t="str">
        <f t="shared" si="11"/>
        <v/>
      </c>
      <c r="V285" s="137" t="str">
        <f t="shared" si="10"/>
        <v/>
      </c>
    </row>
    <row r="286" spans="3:22" s="104" customFormat="1" x14ac:dyDescent="0.25">
      <c r="C286" s="135"/>
      <c r="U286" s="137" t="str">
        <f t="shared" si="11"/>
        <v/>
      </c>
      <c r="V286" s="137" t="str">
        <f t="shared" si="10"/>
        <v/>
      </c>
    </row>
    <row r="287" spans="3:22" s="104" customFormat="1" x14ac:dyDescent="0.25">
      <c r="C287" s="135"/>
      <c r="U287" s="137" t="str">
        <f t="shared" si="11"/>
        <v/>
      </c>
      <c r="V287" s="137" t="str">
        <f t="shared" si="10"/>
        <v/>
      </c>
    </row>
    <row r="288" spans="3:22" s="104" customFormat="1" x14ac:dyDescent="0.25">
      <c r="C288" s="135"/>
      <c r="U288" s="137" t="str">
        <f t="shared" si="11"/>
        <v/>
      </c>
      <c r="V288" s="137" t="str">
        <f t="shared" si="10"/>
        <v/>
      </c>
    </row>
    <row r="289" spans="3:22" s="104" customFormat="1" x14ac:dyDescent="0.25">
      <c r="C289" s="135"/>
      <c r="U289" s="137" t="str">
        <f t="shared" si="11"/>
        <v/>
      </c>
      <c r="V289" s="137" t="str">
        <f t="shared" si="10"/>
        <v/>
      </c>
    </row>
    <row r="290" spans="3:22" s="104" customFormat="1" x14ac:dyDescent="0.25">
      <c r="C290" s="135"/>
      <c r="U290" s="137" t="str">
        <f t="shared" si="11"/>
        <v/>
      </c>
      <c r="V290" s="137" t="str">
        <f t="shared" si="10"/>
        <v/>
      </c>
    </row>
    <row r="291" spans="3:22" s="104" customFormat="1" x14ac:dyDescent="0.25">
      <c r="C291" s="135"/>
      <c r="U291" s="137" t="str">
        <f t="shared" si="11"/>
        <v/>
      </c>
      <c r="V291" s="137" t="str">
        <f t="shared" si="10"/>
        <v/>
      </c>
    </row>
    <row r="292" spans="3:22" s="104" customFormat="1" x14ac:dyDescent="0.25">
      <c r="C292" s="135"/>
      <c r="U292" s="137" t="str">
        <f t="shared" si="11"/>
        <v/>
      </c>
      <c r="V292" s="137" t="str">
        <f t="shared" si="10"/>
        <v/>
      </c>
    </row>
    <row r="293" spans="3:22" s="104" customFormat="1" x14ac:dyDescent="0.25">
      <c r="C293" s="135"/>
      <c r="U293" s="137" t="str">
        <f t="shared" si="11"/>
        <v/>
      </c>
      <c r="V293" s="137" t="str">
        <f t="shared" si="10"/>
        <v/>
      </c>
    </row>
    <row r="294" spans="3:22" s="104" customFormat="1" x14ac:dyDescent="0.25">
      <c r="C294" s="135"/>
      <c r="U294" s="137" t="str">
        <f t="shared" si="11"/>
        <v/>
      </c>
      <c r="V294" s="137" t="str">
        <f t="shared" si="10"/>
        <v/>
      </c>
    </row>
    <row r="295" spans="3:22" s="104" customFormat="1" x14ac:dyDescent="0.25">
      <c r="C295" s="135"/>
      <c r="U295" s="137" t="str">
        <f t="shared" si="11"/>
        <v/>
      </c>
      <c r="V295" s="137" t="str">
        <f t="shared" si="10"/>
        <v/>
      </c>
    </row>
    <row r="296" spans="3:22" s="104" customFormat="1" x14ac:dyDescent="0.25">
      <c r="C296" s="135"/>
      <c r="U296" s="137" t="str">
        <f t="shared" si="11"/>
        <v/>
      </c>
      <c r="V296" s="137" t="str">
        <f t="shared" si="10"/>
        <v/>
      </c>
    </row>
    <row r="297" spans="3:22" s="104" customFormat="1" x14ac:dyDescent="0.25">
      <c r="C297" s="135"/>
      <c r="U297" s="137" t="str">
        <f t="shared" si="11"/>
        <v/>
      </c>
      <c r="V297" s="137" t="str">
        <f t="shared" si="10"/>
        <v/>
      </c>
    </row>
    <row r="298" spans="3:22" s="104" customFormat="1" x14ac:dyDescent="0.25">
      <c r="C298" s="135"/>
      <c r="U298" s="137" t="str">
        <f t="shared" si="11"/>
        <v/>
      </c>
      <c r="V298" s="137" t="str">
        <f t="shared" si="10"/>
        <v/>
      </c>
    </row>
    <row r="299" spans="3:22" s="104" customFormat="1" x14ac:dyDescent="0.25">
      <c r="C299" s="135"/>
      <c r="U299" s="137" t="str">
        <f t="shared" si="11"/>
        <v/>
      </c>
      <c r="V299" s="137" t="str">
        <f t="shared" si="10"/>
        <v/>
      </c>
    </row>
    <row r="300" spans="3:22" s="104" customFormat="1" x14ac:dyDescent="0.25">
      <c r="C300" s="135"/>
      <c r="U300" s="137" t="str">
        <f t="shared" si="11"/>
        <v/>
      </c>
      <c r="V300" s="137" t="str">
        <f t="shared" si="10"/>
        <v/>
      </c>
    </row>
    <row r="301" spans="3:22" s="104" customFormat="1" x14ac:dyDescent="0.25">
      <c r="C301" s="135"/>
      <c r="U301" s="137" t="str">
        <f t="shared" si="11"/>
        <v/>
      </c>
      <c r="V301" s="137" t="str">
        <f t="shared" si="10"/>
        <v/>
      </c>
    </row>
    <row r="302" spans="3:22" s="104" customFormat="1" x14ac:dyDescent="0.25">
      <c r="C302" s="135"/>
      <c r="U302" s="137" t="str">
        <f t="shared" si="11"/>
        <v/>
      </c>
      <c r="V302" s="137" t="str">
        <f t="shared" si="10"/>
        <v/>
      </c>
    </row>
    <row r="303" spans="3:22" s="104" customFormat="1" x14ac:dyDescent="0.25">
      <c r="C303" s="135"/>
      <c r="U303" s="137" t="str">
        <f t="shared" si="11"/>
        <v/>
      </c>
      <c r="V303" s="137" t="str">
        <f t="shared" si="10"/>
        <v/>
      </c>
    </row>
    <row r="304" spans="3:22" s="104" customFormat="1" x14ac:dyDescent="0.25">
      <c r="C304" s="135"/>
      <c r="U304" s="137" t="str">
        <f t="shared" si="11"/>
        <v/>
      </c>
      <c r="V304" s="137" t="str">
        <f t="shared" si="10"/>
        <v/>
      </c>
    </row>
    <row r="305" spans="3:22" s="104" customFormat="1" x14ac:dyDescent="0.25">
      <c r="C305" s="135"/>
      <c r="U305" s="137" t="str">
        <f t="shared" si="11"/>
        <v/>
      </c>
      <c r="V305" s="137" t="str">
        <f t="shared" si="10"/>
        <v/>
      </c>
    </row>
    <row r="306" spans="3:22" s="104" customFormat="1" x14ac:dyDescent="0.25">
      <c r="C306" s="135"/>
      <c r="U306" s="137" t="str">
        <f t="shared" si="11"/>
        <v/>
      </c>
      <c r="V306" s="137" t="str">
        <f t="shared" si="10"/>
        <v/>
      </c>
    </row>
    <row r="307" spans="3:22" s="104" customFormat="1" x14ac:dyDescent="0.25">
      <c r="C307" s="135"/>
      <c r="U307" s="137" t="str">
        <f t="shared" si="11"/>
        <v/>
      </c>
      <c r="V307" s="137" t="str">
        <f t="shared" si="10"/>
        <v/>
      </c>
    </row>
    <row r="308" spans="3:22" s="104" customFormat="1" x14ac:dyDescent="0.25">
      <c r="C308" s="135"/>
      <c r="U308" s="137" t="str">
        <f t="shared" si="11"/>
        <v/>
      </c>
      <c r="V308" s="137" t="str">
        <f t="shared" si="10"/>
        <v/>
      </c>
    </row>
    <row r="309" spans="3:22" s="104" customFormat="1" x14ac:dyDescent="0.25">
      <c r="C309" s="135"/>
      <c r="U309" s="137" t="str">
        <f t="shared" si="11"/>
        <v/>
      </c>
      <c r="V309" s="137" t="str">
        <f t="shared" si="10"/>
        <v/>
      </c>
    </row>
    <row r="310" spans="3:22" s="104" customFormat="1" x14ac:dyDescent="0.25">
      <c r="C310" s="135"/>
      <c r="U310" s="137" t="str">
        <f t="shared" si="11"/>
        <v/>
      </c>
      <c r="V310" s="137" t="str">
        <f t="shared" si="10"/>
        <v/>
      </c>
    </row>
    <row r="311" spans="3:22" s="104" customFormat="1" x14ac:dyDescent="0.25">
      <c r="C311" s="135"/>
      <c r="U311" s="137" t="str">
        <f t="shared" si="11"/>
        <v/>
      </c>
      <c r="V311" s="137" t="str">
        <f t="shared" si="10"/>
        <v/>
      </c>
    </row>
    <row r="312" spans="3:22" s="104" customFormat="1" x14ac:dyDescent="0.25">
      <c r="C312" s="135"/>
      <c r="U312" s="137" t="str">
        <f t="shared" si="11"/>
        <v/>
      </c>
      <c r="V312" s="137" t="str">
        <f t="shared" si="10"/>
        <v/>
      </c>
    </row>
    <row r="313" spans="3:22" s="104" customFormat="1" x14ac:dyDescent="0.25">
      <c r="C313" s="135"/>
      <c r="U313" s="137" t="str">
        <f t="shared" si="11"/>
        <v/>
      </c>
      <c r="V313" s="137" t="str">
        <f t="shared" si="10"/>
        <v/>
      </c>
    </row>
    <row r="314" spans="3:22" s="104" customFormat="1" x14ac:dyDescent="0.25">
      <c r="C314" s="135"/>
      <c r="U314" s="137" t="str">
        <f t="shared" si="11"/>
        <v/>
      </c>
      <c r="V314" s="137" t="str">
        <f t="shared" si="10"/>
        <v/>
      </c>
    </row>
    <row r="315" spans="3:22" s="104" customFormat="1" x14ac:dyDescent="0.25">
      <c r="C315" s="135"/>
      <c r="U315" s="137" t="str">
        <f t="shared" si="11"/>
        <v/>
      </c>
      <c r="V315" s="137" t="str">
        <f t="shared" si="10"/>
        <v/>
      </c>
    </row>
    <row r="316" spans="3:22" s="104" customFormat="1" x14ac:dyDescent="0.25">
      <c r="C316" s="135"/>
      <c r="U316" s="137" t="str">
        <f t="shared" si="11"/>
        <v/>
      </c>
      <c r="V316" s="137" t="str">
        <f t="shared" si="10"/>
        <v/>
      </c>
    </row>
    <row r="317" spans="3:22" s="104" customFormat="1" x14ac:dyDescent="0.25">
      <c r="C317" s="135"/>
      <c r="U317" s="137" t="str">
        <f t="shared" si="11"/>
        <v/>
      </c>
      <c r="V317" s="137" t="str">
        <f t="shared" si="10"/>
        <v/>
      </c>
    </row>
    <row r="318" spans="3:22" s="104" customFormat="1" x14ac:dyDescent="0.25">
      <c r="C318" s="135"/>
      <c r="U318" s="137" t="str">
        <f t="shared" si="11"/>
        <v/>
      </c>
      <c r="V318" s="137" t="str">
        <f t="shared" si="10"/>
        <v/>
      </c>
    </row>
    <row r="319" spans="3:22" s="104" customFormat="1" x14ac:dyDescent="0.25">
      <c r="C319" s="135"/>
      <c r="U319" s="137" t="str">
        <f t="shared" si="11"/>
        <v/>
      </c>
      <c r="V319" s="137" t="str">
        <f t="shared" si="10"/>
        <v/>
      </c>
    </row>
    <row r="320" spans="3:22" s="104" customFormat="1" x14ac:dyDescent="0.25">
      <c r="C320" s="135"/>
      <c r="U320" s="137" t="str">
        <f t="shared" si="11"/>
        <v/>
      </c>
      <c r="V320" s="137" t="str">
        <f t="shared" si="10"/>
        <v/>
      </c>
    </row>
    <row r="321" spans="3:22" s="104" customFormat="1" x14ac:dyDescent="0.25">
      <c r="C321" s="135"/>
      <c r="U321" s="137" t="str">
        <f t="shared" si="11"/>
        <v/>
      </c>
      <c r="V321" s="137" t="str">
        <f t="shared" si="10"/>
        <v/>
      </c>
    </row>
    <row r="322" spans="3:22" s="104" customFormat="1" x14ac:dyDescent="0.25">
      <c r="C322" s="135"/>
      <c r="U322" s="137" t="str">
        <f t="shared" si="11"/>
        <v/>
      </c>
      <c r="V322" s="137" t="str">
        <f t="shared" si="10"/>
        <v/>
      </c>
    </row>
    <row r="323" spans="3:22" s="104" customFormat="1" x14ac:dyDescent="0.25">
      <c r="C323" s="135"/>
      <c r="U323" s="137" t="str">
        <f t="shared" si="11"/>
        <v/>
      </c>
      <c r="V323" s="137" t="str">
        <f t="shared" si="10"/>
        <v/>
      </c>
    </row>
    <row r="324" spans="3:22" s="104" customFormat="1" x14ac:dyDescent="0.25">
      <c r="C324" s="135"/>
      <c r="U324" s="137" t="str">
        <f t="shared" si="11"/>
        <v/>
      </c>
      <c r="V324" s="137" t="str">
        <f t="shared" si="10"/>
        <v/>
      </c>
    </row>
    <row r="325" spans="3:22" s="104" customFormat="1" x14ac:dyDescent="0.25">
      <c r="C325" s="135"/>
      <c r="U325" s="137" t="str">
        <f t="shared" si="11"/>
        <v/>
      </c>
      <c r="V325" s="137" t="str">
        <f t="shared" si="10"/>
        <v/>
      </c>
    </row>
    <row r="326" spans="3:22" s="104" customFormat="1" x14ac:dyDescent="0.25">
      <c r="C326" s="135"/>
      <c r="U326" s="137" t="str">
        <f t="shared" si="11"/>
        <v/>
      </c>
      <c r="V326" s="137" t="str">
        <f t="shared" si="10"/>
        <v/>
      </c>
    </row>
    <row r="327" spans="3:22" s="104" customFormat="1" x14ac:dyDescent="0.25">
      <c r="C327" s="135"/>
      <c r="U327" s="137" t="str">
        <f t="shared" si="11"/>
        <v/>
      </c>
      <c r="V327" s="137" t="str">
        <f t="shared" si="10"/>
        <v/>
      </c>
    </row>
    <row r="328" spans="3:22" s="104" customFormat="1" x14ac:dyDescent="0.25">
      <c r="C328" s="135"/>
      <c r="U328" s="137" t="str">
        <f t="shared" si="11"/>
        <v/>
      </c>
      <c r="V328" s="137" t="str">
        <f t="shared" si="10"/>
        <v/>
      </c>
    </row>
    <row r="329" spans="3:22" s="104" customFormat="1" x14ac:dyDescent="0.25">
      <c r="C329" s="135"/>
      <c r="U329" s="137" t="str">
        <f t="shared" si="11"/>
        <v/>
      </c>
      <c r="V329" s="137" t="str">
        <f t="shared" si="10"/>
        <v/>
      </c>
    </row>
    <row r="330" spans="3:22" s="104" customFormat="1" x14ac:dyDescent="0.25">
      <c r="C330" s="135"/>
      <c r="U330" s="137" t="str">
        <f t="shared" si="11"/>
        <v/>
      </c>
      <c r="V330" s="137" t="str">
        <f t="shared" si="10"/>
        <v/>
      </c>
    </row>
    <row r="331" spans="3:22" s="104" customFormat="1" x14ac:dyDescent="0.25">
      <c r="C331" s="135"/>
      <c r="U331" s="137" t="str">
        <f t="shared" si="11"/>
        <v/>
      </c>
      <c r="V331" s="137" t="str">
        <f t="shared" si="10"/>
        <v/>
      </c>
    </row>
    <row r="332" spans="3:22" s="104" customFormat="1" x14ac:dyDescent="0.25">
      <c r="C332" s="135"/>
      <c r="U332" s="137" t="str">
        <f t="shared" si="11"/>
        <v/>
      </c>
      <c r="V332" s="137" t="str">
        <f t="shared" si="10"/>
        <v/>
      </c>
    </row>
    <row r="333" spans="3:22" s="104" customFormat="1" x14ac:dyDescent="0.25">
      <c r="C333" s="135"/>
      <c r="U333" s="137" t="str">
        <f t="shared" si="11"/>
        <v/>
      </c>
      <c r="V333" s="137" t="str">
        <f t="shared" ref="V333:V396" si="12">CONCATENATE(B333,R333)</f>
        <v/>
      </c>
    </row>
    <row r="334" spans="3:22" s="104" customFormat="1" x14ac:dyDescent="0.25">
      <c r="C334" s="135"/>
      <c r="U334" s="137" t="str">
        <f t="shared" si="11"/>
        <v/>
      </c>
      <c r="V334" s="137" t="str">
        <f t="shared" si="12"/>
        <v/>
      </c>
    </row>
    <row r="335" spans="3:22" s="104" customFormat="1" x14ac:dyDescent="0.25">
      <c r="C335" s="135"/>
      <c r="U335" s="137" t="str">
        <f t="shared" si="11"/>
        <v/>
      </c>
      <c r="V335" s="137" t="str">
        <f t="shared" si="12"/>
        <v/>
      </c>
    </row>
    <row r="336" spans="3:22" s="104" customFormat="1" x14ac:dyDescent="0.25">
      <c r="C336" s="135"/>
      <c r="U336" s="137" t="str">
        <f t="shared" si="11"/>
        <v/>
      </c>
      <c r="V336" s="137" t="str">
        <f t="shared" si="12"/>
        <v/>
      </c>
    </row>
    <row r="337" spans="3:22" s="104" customFormat="1" x14ac:dyDescent="0.25">
      <c r="C337" s="135"/>
      <c r="U337" s="137" t="str">
        <f t="shared" si="11"/>
        <v/>
      </c>
      <c r="V337" s="137" t="str">
        <f t="shared" si="12"/>
        <v/>
      </c>
    </row>
    <row r="338" spans="3:22" s="104" customFormat="1" x14ac:dyDescent="0.25">
      <c r="C338" s="135"/>
      <c r="U338" s="137" t="str">
        <f t="shared" si="11"/>
        <v/>
      </c>
      <c r="V338" s="137" t="str">
        <f t="shared" si="12"/>
        <v/>
      </c>
    </row>
    <row r="339" spans="3:22" s="104" customFormat="1" x14ac:dyDescent="0.25">
      <c r="C339" s="135"/>
      <c r="U339" s="137" t="str">
        <f t="shared" si="11"/>
        <v/>
      </c>
      <c r="V339" s="137" t="str">
        <f t="shared" si="12"/>
        <v/>
      </c>
    </row>
    <row r="340" spans="3:22" s="104" customFormat="1" x14ac:dyDescent="0.25">
      <c r="C340" s="135"/>
      <c r="U340" s="137" t="str">
        <f t="shared" si="11"/>
        <v/>
      </c>
      <c r="V340" s="137" t="str">
        <f t="shared" si="12"/>
        <v/>
      </c>
    </row>
    <row r="341" spans="3:22" s="104" customFormat="1" x14ac:dyDescent="0.25">
      <c r="C341" s="135"/>
      <c r="U341" s="137" t="str">
        <f t="shared" si="11"/>
        <v/>
      </c>
      <c r="V341" s="137" t="str">
        <f t="shared" si="12"/>
        <v/>
      </c>
    </row>
    <row r="342" spans="3:22" s="104" customFormat="1" x14ac:dyDescent="0.25">
      <c r="C342" s="135"/>
      <c r="U342" s="137" t="str">
        <f t="shared" si="11"/>
        <v/>
      </c>
      <c r="V342" s="137" t="str">
        <f t="shared" si="12"/>
        <v/>
      </c>
    </row>
    <row r="343" spans="3:22" s="104" customFormat="1" x14ac:dyDescent="0.25">
      <c r="C343" s="135"/>
      <c r="U343" s="137" t="str">
        <f t="shared" si="11"/>
        <v/>
      </c>
      <c r="V343" s="137" t="str">
        <f t="shared" si="12"/>
        <v/>
      </c>
    </row>
    <row r="344" spans="3:22" s="104" customFormat="1" x14ac:dyDescent="0.25">
      <c r="C344" s="135"/>
      <c r="U344" s="137" t="str">
        <f t="shared" si="11"/>
        <v/>
      </c>
      <c r="V344" s="137" t="str">
        <f t="shared" si="12"/>
        <v/>
      </c>
    </row>
    <row r="345" spans="3:22" s="104" customFormat="1" x14ac:dyDescent="0.25">
      <c r="C345" s="135"/>
      <c r="U345" s="137" t="str">
        <f t="shared" si="11"/>
        <v/>
      </c>
      <c r="V345" s="137" t="str">
        <f t="shared" si="12"/>
        <v/>
      </c>
    </row>
    <row r="346" spans="3:22" s="104" customFormat="1" x14ac:dyDescent="0.25">
      <c r="C346" s="135"/>
      <c r="U346" s="137" t="str">
        <f t="shared" si="11"/>
        <v/>
      </c>
      <c r="V346" s="137" t="str">
        <f t="shared" si="12"/>
        <v/>
      </c>
    </row>
    <row r="347" spans="3:22" s="104" customFormat="1" x14ac:dyDescent="0.25">
      <c r="C347" s="135"/>
      <c r="U347" s="137" t="str">
        <f t="shared" si="11"/>
        <v/>
      </c>
      <c r="V347" s="137" t="str">
        <f t="shared" si="12"/>
        <v/>
      </c>
    </row>
    <row r="348" spans="3:22" s="104" customFormat="1" x14ac:dyDescent="0.25">
      <c r="C348" s="135"/>
      <c r="U348" s="137" t="str">
        <f t="shared" ref="U348:U402" si="13">CONCATENATE(B333:B348,K348)</f>
        <v/>
      </c>
      <c r="V348" s="137" t="str">
        <f t="shared" si="12"/>
        <v/>
      </c>
    </row>
    <row r="349" spans="3:22" s="104" customFormat="1" x14ac:dyDescent="0.25">
      <c r="C349" s="135"/>
      <c r="U349" s="137" t="str">
        <f t="shared" si="13"/>
        <v/>
      </c>
      <c r="V349" s="137" t="str">
        <f t="shared" si="12"/>
        <v/>
      </c>
    </row>
    <row r="350" spans="3:22" s="104" customFormat="1" x14ac:dyDescent="0.25">
      <c r="C350" s="135"/>
      <c r="U350" s="137" t="str">
        <f t="shared" si="13"/>
        <v/>
      </c>
      <c r="V350" s="137" t="str">
        <f t="shared" si="12"/>
        <v/>
      </c>
    </row>
    <row r="351" spans="3:22" s="104" customFormat="1" x14ac:dyDescent="0.25">
      <c r="C351" s="135"/>
      <c r="U351" s="137" t="str">
        <f t="shared" si="13"/>
        <v/>
      </c>
      <c r="V351" s="137" t="str">
        <f t="shared" si="12"/>
        <v/>
      </c>
    </row>
    <row r="352" spans="3:22" s="104" customFormat="1" x14ac:dyDescent="0.25">
      <c r="C352" s="135"/>
      <c r="U352" s="137" t="str">
        <f t="shared" si="13"/>
        <v/>
      </c>
      <c r="V352" s="137" t="str">
        <f t="shared" si="12"/>
        <v/>
      </c>
    </row>
    <row r="353" spans="3:22" s="104" customFormat="1" x14ac:dyDescent="0.25">
      <c r="C353" s="135"/>
      <c r="U353" s="137" t="str">
        <f t="shared" si="13"/>
        <v/>
      </c>
      <c r="V353" s="137" t="str">
        <f t="shared" si="12"/>
        <v/>
      </c>
    </row>
    <row r="354" spans="3:22" s="104" customFormat="1" x14ac:dyDescent="0.25">
      <c r="C354" s="135"/>
      <c r="U354" s="137" t="str">
        <f t="shared" si="13"/>
        <v/>
      </c>
      <c r="V354" s="137" t="str">
        <f t="shared" si="12"/>
        <v/>
      </c>
    </row>
    <row r="355" spans="3:22" s="104" customFormat="1" x14ac:dyDescent="0.25">
      <c r="C355" s="135"/>
      <c r="U355" s="137" t="str">
        <f t="shared" si="13"/>
        <v/>
      </c>
      <c r="V355" s="137" t="str">
        <f t="shared" si="12"/>
        <v/>
      </c>
    </row>
    <row r="356" spans="3:22" s="104" customFormat="1" x14ac:dyDescent="0.25">
      <c r="C356" s="135"/>
      <c r="U356" s="137" t="str">
        <f t="shared" si="13"/>
        <v/>
      </c>
      <c r="V356" s="137" t="str">
        <f t="shared" si="12"/>
        <v/>
      </c>
    </row>
    <row r="357" spans="3:22" s="104" customFormat="1" x14ac:dyDescent="0.25">
      <c r="C357" s="135"/>
      <c r="U357" s="137" t="str">
        <f t="shared" si="13"/>
        <v/>
      </c>
      <c r="V357" s="137" t="str">
        <f t="shared" si="12"/>
        <v/>
      </c>
    </row>
    <row r="358" spans="3:22" s="104" customFormat="1" x14ac:dyDescent="0.25">
      <c r="C358" s="135"/>
      <c r="U358" s="137" t="str">
        <f t="shared" si="13"/>
        <v/>
      </c>
      <c r="V358" s="137" t="str">
        <f t="shared" si="12"/>
        <v/>
      </c>
    </row>
    <row r="359" spans="3:22" s="104" customFormat="1" x14ac:dyDescent="0.25">
      <c r="C359" s="135"/>
      <c r="U359" s="137" t="str">
        <f t="shared" si="13"/>
        <v/>
      </c>
      <c r="V359" s="137" t="str">
        <f t="shared" si="12"/>
        <v/>
      </c>
    </row>
    <row r="360" spans="3:22" s="104" customFormat="1" x14ac:dyDescent="0.25">
      <c r="C360" s="135"/>
      <c r="U360" s="137" t="str">
        <f t="shared" si="13"/>
        <v/>
      </c>
      <c r="V360" s="137" t="str">
        <f t="shared" si="12"/>
        <v/>
      </c>
    </row>
    <row r="361" spans="3:22" s="104" customFormat="1" x14ac:dyDescent="0.25">
      <c r="C361" s="135"/>
      <c r="U361" s="137" t="str">
        <f t="shared" si="13"/>
        <v/>
      </c>
      <c r="V361" s="137" t="str">
        <f t="shared" si="12"/>
        <v/>
      </c>
    </row>
    <row r="362" spans="3:22" s="104" customFormat="1" x14ac:dyDescent="0.25">
      <c r="C362" s="135"/>
      <c r="U362" s="137" t="str">
        <f t="shared" si="13"/>
        <v/>
      </c>
      <c r="V362" s="137" t="str">
        <f t="shared" si="12"/>
        <v/>
      </c>
    </row>
    <row r="363" spans="3:22" s="104" customFormat="1" x14ac:dyDescent="0.25">
      <c r="C363" s="135"/>
      <c r="U363" s="137" t="str">
        <f t="shared" si="13"/>
        <v/>
      </c>
      <c r="V363" s="137" t="str">
        <f t="shared" si="12"/>
        <v/>
      </c>
    </row>
    <row r="364" spans="3:22" s="104" customFormat="1" x14ac:dyDescent="0.25">
      <c r="C364" s="135"/>
      <c r="U364" s="137" t="str">
        <f t="shared" si="13"/>
        <v/>
      </c>
      <c r="V364" s="137" t="str">
        <f t="shared" si="12"/>
        <v/>
      </c>
    </row>
    <row r="365" spans="3:22" s="104" customFormat="1" x14ac:dyDescent="0.25">
      <c r="C365" s="135"/>
      <c r="U365" s="137" t="str">
        <f t="shared" si="13"/>
        <v/>
      </c>
      <c r="V365" s="137" t="str">
        <f t="shared" si="12"/>
        <v/>
      </c>
    </row>
    <row r="366" spans="3:22" s="104" customFormat="1" x14ac:dyDescent="0.25">
      <c r="C366" s="135"/>
      <c r="U366" s="137" t="str">
        <f t="shared" si="13"/>
        <v/>
      </c>
      <c r="V366" s="137" t="str">
        <f t="shared" si="12"/>
        <v/>
      </c>
    </row>
    <row r="367" spans="3:22" s="104" customFormat="1" x14ac:dyDescent="0.25">
      <c r="C367" s="135"/>
      <c r="U367" s="137" t="str">
        <f t="shared" si="13"/>
        <v/>
      </c>
      <c r="V367" s="137" t="str">
        <f t="shared" si="12"/>
        <v/>
      </c>
    </row>
    <row r="368" spans="3:22" s="104" customFormat="1" x14ac:dyDescent="0.25">
      <c r="C368" s="135"/>
      <c r="U368" s="137" t="str">
        <f t="shared" si="13"/>
        <v/>
      </c>
      <c r="V368" s="137" t="str">
        <f t="shared" si="12"/>
        <v/>
      </c>
    </row>
    <row r="369" spans="3:22" s="104" customFormat="1" x14ac:dyDescent="0.25">
      <c r="C369" s="135"/>
      <c r="U369" s="137" t="str">
        <f t="shared" si="13"/>
        <v/>
      </c>
      <c r="V369" s="137" t="str">
        <f t="shared" si="12"/>
        <v/>
      </c>
    </row>
    <row r="370" spans="3:22" s="104" customFormat="1" x14ac:dyDescent="0.25">
      <c r="C370" s="135"/>
      <c r="U370" s="137" t="str">
        <f t="shared" si="13"/>
        <v/>
      </c>
      <c r="V370" s="137" t="str">
        <f t="shared" si="12"/>
        <v/>
      </c>
    </row>
    <row r="371" spans="3:22" s="104" customFormat="1" x14ac:dyDescent="0.25">
      <c r="C371" s="135"/>
      <c r="U371" s="137" t="str">
        <f t="shared" si="13"/>
        <v/>
      </c>
      <c r="V371" s="137" t="str">
        <f t="shared" si="12"/>
        <v/>
      </c>
    </row>
    <row r="372" spans="3:22" s="104" customFormat="1" x14ac:dyDescent="0.25">
      <c r="C372" s="135"/>
      <c r="U372" s="137" t="str">
        <f t="shared" si="13"/>
        <v/>
      </c>
      <c r="V372" s="137" t="str">
        <f t="shared" si="12"/>
        <v/>
      </c>
    </row>
    <row r="373" spans="3:22" s="104" customFormat="1" x14ac:dyDescent="0.25">
      <c r="C373" s="135"/>
      <c r="U373" s="137" t="str">
        <f t="shared" si="13"/>
        <v/>
      </c>
      <c r="V373" s="137" t="str">
        <f t="shared" si="12"/>
        <v/>
      </c>
    </row>
    <row r="374" spans="3:22" s="104" customFormat="1" x14ac:dyDescent="0.25">
      <c r="C374" s="135"/>
      <c r="U374" s="137" t="str">
        <f t="shared" si="13"/>
        <v/>
      </c>
      <c r="V374" s="137" t="str">
        <f t="shared" si="12"/>
        <v/>
      </c>
    </row>
    <row r="375" spans="3:22" s="104" customFormat="1" x14ac:dyDescent="0.25">
      <c r="C375" s="135"/>
      <c r="U375" s="137" t="str">
        <f t="shared" si="13"/>
        <v/>
      </c>
      <c r="V375" s="137" t="str">
        <f t="shared" si="12"/>
        <v/>
      </c>
    </row>
    <row r="376" spans="3:22" s="104" customFormat="1" x14ac:dyDescent="0.25">
      <c r="C376" s="135"/>
      <c r="U376" s="137" t="str">
        <f t="shared" si="13"/>
        <v/>
      </c>
      <c r="V376" s="137" t="str">
        <f t="shared" si="12"/>
        <v/>
      </c>
    </row>
    <row r="377" spans="3:22" s="104" customFormat="1" x14ac:dyDescent="0.25">
      <c r="C377" s="135"/>
      <c r="U377" s="137" t="str">
        <f t="shared" si="13"/>
        <v/>
      </c>
      <c r="V377" s="137" t="str">
        <f t="shared" si="12"/>
        <v/>
      </c>
    </row>
    <row r="378" spans="3:22" s="104" customFormat="1" x14ac:dyDescent="0.25">
      <c r="C378" s="135"/>
      <c r="U378" s="137" t="str">
        <f t="shared" si="13"/>
        <v/>
      </c>
      <c r="V378" s="137" t="str">
        <f t="shared" si="12"/>
        <v/>
      </c>
    </row>
    <row r="379" spans="3:22" s="104" customFormat="1" x14ac:dyDescent="0.25">
      <c r="C379" s="135"/>
      <c r="U379" s="137" t="str">
        <f t="shared" si="13"/>
        <v/>
      </c>
      <c r="V379" s="137" t="str">
        <f t="shared" si="12"/>
        <v/>
      </c>
    </row>
    <row r="380" spans="3:22" s="104" customFormat="1" x14ac:dyDescent="0.25">
      <c r="C380" s="135"/>
      <c r="U380" s="137" t="str">
        <f t="shared" si="13"/>
        <v/>
      </c>
      <c r="V380" s="137" t="str">
        <f t="shared" si="12"/>
        <v/>
      </c>
    </row>
    <row r="381" spans="3:22" s="104" customFormat="1" x14ac:dyDescent="0.25">
      <c r="C381" s="135"/>
      <c r="U381" s="137" t="str">
        <f t="shared" si="13"/>
        <v/>
      </c>
      <c r="V381" s="137" t="str">
        <f t="shared" si="12"/>
        <v/>
      </c>
    </row>
    <row r="382" spans="3:22" s="104" customFormat="1" x14ac:dyDescent="0.25">
      <c r="C382" s="135"/>
      <c r="U382" s="137" t="str">
        <f t="shared" si="13"/>
        <v/>
      </c>
      <c r="V382" s="137" t="str">
        <f t="shared" si="12"/>
        <v/>
      </c>
    </row>
    <row r="383" spans="3:22" s="104" customFormat="1" x14ac:dyDescent="0.25">
      <c r="C383" s="135"/>
      <c r="U383" s="137" t="str">
        <f t="shared" si="13"/>
        <v/>
      </c>
      <c r="V383" s="137" t="str">
        <f t="shared" si="12"/>
        <v/>
      </c>
    </row>
    <row r="384" spans="3:22" s="104" customFormat="1" x14ac:dyDescent="0.25">
      <c r="C384" s="135"/>
      <c r="U384" s="137" t="str">
        <f t="shared" si="13"/>
        <v/>
      </c>
      <c r="V384" s="137" t="str">
        <f t="shared" si="12"/>
        <v/>
      </c>
    </row>
    <row r="385" spans="3:22" s="104" customFormat="1" x14ac:dyDescent="0.25">
      <c r="C385" s="135"/>
      <c r="U385" s="137" t="str">
        <f t="shared" si="13"/>
        <v/>
      </c>
      <c r="V385" s="137" t="str">
        <f t="shared" si="12"/>
        <v/>
      </c>
    </row>
    <row r="386" spans="3:22" s="104" customFormat="1" x14ac:dyDescent="0.25">
      <c r="C386" s="135"/>
      <c r="U386" s="137" t="str">
        <f t="shared" si="13"/>
        <v/>
      </c>
      <c r="V386" s="137" t="str">
        <f t="shared" si="12"/>
        <v/>
      </c>
    </row>
    <row r="387" spans="3:22" s="104" customFormat="1" x14ac:dyDescent="0.25">
      <c r="C387" s="135"/>
      <c r="U387" s="137" t="str">
        <f t="shared" si="13"/>
        <v/>
      </c>
      <c r="V387" s="137" t="str">
        <f t="shared" si="12"/>
        <v/>
      </c>
    </row>
    <row r="388" spans="3:22" s="104" customFormat="1" x14ac:dyDescent="0.25">
      <c r="C388" s="135"/>
      <c r="U388" s="137" t="str">
        <f t="shared" si="13"/>
        <v/>
      </c>
      <c r="V388" s="137" t="str">
        <f t="shared" si="12"/>
        <v/>
      </c>
    </row>
    <row r="389" spans="3:22" s="104" customFormat="1" x14ac:dyDescent="0.25">
      <c r="C389" s="135"/>
      <c r="U389" s="137" t="str">
        <f t="shared" si="13"/>
        <v/>
      </c>
      <c r="V389" s="137" t="str">
        <f t="shared" si="12"/>
        <v/>
      </c>
    </row>
    <row r="390" spans="3:22" s="104" customFormat="1" x14ac:dyDescent="0.25">
      <c r="C390" s="135"/>
      <c r="U390" s="137" t="str">
        <f t="shared" si="13"/>
        <v/>
      </c>
      <c r="V390" s="137" t="str">
        <f t="shared" si="12"/>
        <v/>
      </c>
    </row>
    <row r="391" spans="3:22" s="104" customFormat="1" x14ac:dyDescent="0.25">
      <c r="C391" s="135"/>
      <c r="U391" s="137" t="str">
        <f t="shared" si="13"/>
        <v/>
      </c>
      <c r="V391" s="137" t="str">
        <f t="shared" si="12"/>
        <v/>
      </c>
    </row>
    <row r="392" spans="3:22" s="104" customFormat="1" x14ac:dyDescent="0.25">
      <c r="C392" s="135"/>
      <c r="U392" s="137" t="str">
        <f t="shared" si="13"/>
        <v/>
      </c>
      <c r="V392" s="137" t="str">
        <f t="shared" si="12"/>
        <v/>
      </c>
    </row>
    <row r="393" spans="3:22" s="104" customFormat="1" x14ac:dyDescent="0.25">
      <c r="C393" s="135"/>
      <c r="U393" s="137" t="str">
        <f t="shared" si="13"/>
        <v/>
      </c>
      <c r="V393" s="137" t="str">
        <f t="shared" si="12"/>
        <v/>
      </c>
    </row>
    <row r="394" spans="3:22" s="104" customFormat="1" x14ac:dyDescent="0.25">
      <c r="C394" s="135"/>
      <c r="U394" s="137" t="str">
        <f t="shared" si="13"/>
        <v/>
      </c>
      <c r="V394" s="137" t="str">
        <f t="shared" si="12"/>
        <v/>
      </c>
    </row>
    <row r="395" spans="3:22" s="104" customFormat="1" x14ac:dyDescent="0.25">
      <c r="C395" s="135"/>
      <c r="U395" s="137" t="str">
        <f t="shared" si="13"/>
        <v/>
      </c>
      <c r="V395" s="137" t="str">
        <f t="shared" si="12"/>
        <v/>
      </c>
    </row>
    <row r="396" spans="3:22" s="104" customFormat="1" x14ac:dyDescent="0.25">
      <c r="C396" s="135"/>
      <c r="U396" s="137" t="str">
        <f t="shared" si="13"/>
        <v/>
      </c>
      <c r="V396" s="137" t="str">
        <f t="shared" si="12"/>
        <v/>
      </c>
    </row>
    <row r="397" spans="3:22" s="104" customFormat="1" x14ac:dyDescent="0.25">
      <c r="C397" s="135"/>
      <c r="U397" s="137" t="str">
        <f t="shared" si="13"/>
        <v/>
      </c>
      <c r="V397" s="137" t="str">
        <f t="shared" ref="V397:V402" si="14">CONCATENATE(B397,R397)</f>
        <v/>
      </c>
    </row>
    <row r="398" spans="3:22" s="104" customFormat="1" x14ac:dyDescent="0.25">
      <c r="C398" s="135"/>
      <c r="U398" s="137" t="str">
        <f t="shared" si="13"/>
        <v/>
      </c>
      <c r="V398" s="137" t="str">
        <f t="shared" si="14"/>
        <v/>
      </c>
    </row>
    <row r="399" spans="3:22" s="104" customFormat="1" x14ac:dyDescent="0.25">
      <c r="C399" s="135"/>
      <c r="U399" s="137" t="str">
        <f t="shared" si="13"/>
        <v/>
      </c>
      <c r="V399" s="137" t="str">
        <f t="shared" si="14"/>
        <v/>
      </c>
    </row>
    <row r="400" spans="3:22" s="104" customFormat="1" x14ac:dyDescent="0.25">
      <c r="C400" s="135"/>
      <c r="U400" s="137" t="str">
        <f t="shared" si="13"/>
        <v/>
      </c>
      <c r="V400" s="137" t="str">
        <f t="shared" si="14"/>
        <v/>
      </c>
    </row>
    <row r="401" spans="3:22" s="104" customFormat="1" x14ac:dyDescent="0.25">
      <c r="C401" s="135"/>
      <c r="U401" s="137" t="str">
        <f t="shared" si="13"/>
        <v/>
      </c>
      <c r="V401" s="137" t="str">
        <f t="shared" si="14"/>
        <v/>
      </c>
    </row>
    <row r="402" spans="3:22" s="104" customFormat="1" x14ac:dyDescent="0.25">
      <c r="C402" s="135"/>
      <c r="U402" s="137" t="str">
        <f t="shared" si="13"/>
        <v/>
      </c>
      <c r="V402" s="137" t="str">
        <f t="shared" si="14"/>
        <v/>
      </c>
    </row>
    <row r="403" spans="3:22" s="104" customFormat="1" x14ac:dyDescent="0.25">
      <c r="C403" s="135"/>
    </row>
    <row r="404" spans="3:22" s="104" customFormat="1" x14ac:dyDescent="0.25">
      <c r="C404" s="135"/>
    </row>
    <row r="405" spans="3:22" s="104" customFormat="1" x14ac:dyDescent="0.25">
      <c r="C405" s="135"/>
    </row>
    <row r="406" spans="3:22" s="104" customFormat="1" x14ac:dyDescent="0.25">
      <c r="C406" s="135"/>
    </row>
    <row r="407" spans="3:22" s="104" customFormat="1" x14ac:dyDescent="0.25">
      <c r="C407" s="135"/>
    </row>
    <row r="408" spans="3:22" s="104" customFormat="1" x14ac:dyDescent="0.25">
      <c r="C408" s="135"/>
    </row>
    <row r="409" spans="3:22" s="104" customFormat="1" x14ac:dyDescent="0.25">
      <c r="C409" s="135"/>
    </row>
  </sheetData>
  <sheetProtection formatCells="0" formatColumns="0" formatRows="0" insertRows="0" insertHyperlinks="0" deleteRows="0" sort="0" autoFilter="0" pivotTables="0"/>
  <autoFilter ref="A16:R33" xr:uid="{00000000-0009-0000-0000-000004000000}"/>
  <mergeCells count="6">
    <mergeCell ref="P9:R9"/>
    <mergeCell ref="C12:C15"/>
    <mergeCell ref="A7:I7"/>
    <mergeCell ref="D9:F9"/>
    <mergeCell ref="G9:K9"/>
    <mergeCell ref="L9:O9"/>
  </mergeCells>
  <conditionalFormatting sqref="J19:J100">
    <cfRule type="cellIs" dxfId="36" priority="37" operator="equal">
      <formula>""</formula>
    </cfRule>
  </conditionalFormatting>
  <conditionalFormatting sqref="J18">
    <cfRule type="cellIs" dxfId="35" priority="36" operator="equal">
      <formula>""</formula>
    </cfRule>
  </conditionalFormatting>
  <conditionalFormatting sqref="H12:J12 L12:L13 P12:Q14">
    <cfRule type="cellIs" dxfId="34" priority="34" operator="equal">
      <formula>""</formula>
    </cfRule>
  </conditionalFormatting>
  <conditionalFormatting sqref="B12">
    <cfRule type="cellIs" dxfId="33" priority="35" operator="equal">
      <formula>""</formula>
    </cfRule>
  </conditionalFormatting>
  <conditionalFormatting sqref="R16 R101:R1048576 R3:R8 R10">
    <cfRule type="cellIs" dxfId="32" priority="32" operator="equal">
      <formula>"??"</formula>
    </cfRule>
    <cfRule type="cellIs" dxfId="31" priority="33" operator="equal">
      <formula>"N/A"</formula>
    </cfRule>
  </conditionalFormatting>
  <conditionalFormatting sqref="B13:B14">
    <cfRule type="cellIs" dxfId="30" priority="31" operator="equal">
      <formula>""</formula>
    </cfRule>
  </conditionalFormatting>
  <conditionalFormatting sqref="H13:J14">
    <cfRule type="cellIs" dxfId="29" priority="30" operator="equal">
      <formula>""</formula>
    </cfRule>
  </conditionalFormatting>
  <conditionalFormatting sqref="B15">
    <cfRule type="cellIs" dxfId="28" priority="29" operator="equal">
      <formula>""</formula>
    </cfRule>
  </conditionalFormatting>
  <conditionalFormatting sqref="H15:J15">
    <cfRule type="cellIs" dxfId="27" priority="28" operator="equal">
      <formula>""</formula>
    </cfRule>
  </conditionalFormatting>
  <conditionalFormatting sqref="J17">
    <cfRule type="cellIs" dxfId="26" priority="27" operator="equal">
      <formula>""</formula>
    </cfRule>
  </conditionalFormatting>
  <conditionalFormatting sqref="K12:K15">
    <cfRule type="containsText" dxfId="25" priority="23" operator="containsText" text="x">
      <formula>NOT(ISERROR(SEARCH("x",K12)))</formula>
    </cfRule>
    <cfRule type="containsText" dxfId="24" priority="24" operator="containsText" text="d">
      <formula>NOT(ISERROR(SEARCH("d",K12)))</formula>
    </cfRule>
    <cfRule type="containsText" dxfId="23" priority="25" operator="containsText" text="g">
      <formula>NOT(ISERROR(SEARCH("g",K12)))</formula>
    </cfRule>
    <cfRule type="containsText" dxfId="22" priority="26" operator="containsText" text="L">
      <formula>NOT(ISERROR(SEARCH("L",K12)))</formula>
    </cfRule>
  </conditionalFormatting>
  <conditionalFormatting sqref="K17:K100">
    <cfRule type="containsText" dxfId="21" priority="19" operator="containsText" text="x">
      <formula>NOT(ISERROR(SEARCH("x",K17)))</formula>
    </cfRule>
    <cfRule type="containsText" dxfId="20" priority="20" operator="containsText" text="d">
      <formula>NOT(ISERROR(SEARCH("d",K17)))</formula>
    </cfRule>
    <cfRule type="containsText" dxfId="19" priority="21" operator="containsText" text="g">
      <formula>NOT(ISERROR(SEARCH("g",K17)))</formula>
    </cfRule>
    <cfRule type="containsText" dxfId="18" priority="22" operator="containsText" text="L">
      <formula>NOT(ISERROR(SEARCH("L",K17)))</formula>
    </cfRule>
  </conditionalFormatting>
  <conditionalFormatting sqref="K12:K100">
    <cfRule type="cellIs" dxfId="17" priority="18" operator="equal">
      <formula>"N/A"</formula>
    </cfRule>
  </conditionalFormatting>
  <conditionalFormatting sqref="R12:R15">
    <cfRule type="containsText" dxfId="16" priority="14" operator="containsText" text="x">
      <formula>NOT(ISERROR(SEARCH("x",R12)))</formula>
    </cfRule>
    <cfRule type="containsText" dxfId="15" priority="15" operator="containsText" text="d">
      <formula>NOT(ISERROR(SEARCH("d",R12)))</formula>
    </cfRule>
    <cfRule type="containsText" dxfId="14" priority="16" operator="containsText" text="g">
      <formula>NOT(ISERROR(SEARCH("g",R12)))</formula>
    </cfRule>
    <cfRule type="containsText" dxfId="13" priority="17" operator="containsText" text="L">
      <formula>NOT(ISERROR(SEARCH("L",R12)))</formula>
    </cfRule>
  </conditionalFormatting>
  <conditionalFormatting sqref="R12:R15">
    <cfRule type="cellIs" dxfId="12" priority="13" operator="equal">
      <formula>"N/A"</formula>
    </cfRule>
  </conditionalFormatting>
  <conditionalFormatting sqref="R17:R100">
    <cfRule type="containsText" dxfId="11" priority="9" operator="containsText" text="x">
      <formula>NOT(ISERROR(SEARCH("x",R17)))</formula>
    </cfRule>
    <cfRule type="containsText" dxfId="10" priority="10" operator="containsText" text="d">
      <formula>NOT(ISERROR(SEARCH("d",R17)))</formula>
    </cfRule>
    <cfRule type="containsText" dxfId="9" priority="11" operator="containsText" text="g">
      <formula>NOT(ISERROR(SEARCH("g",R17)))</formula>
    </cfRule>
    <cfRule type="containsText" dxfId="8" priority="12" operator="containsText" text="L">
      <formula>NOT(ISERROR(SEARCH("L",R17)))</formula>
    </cfRule>
  </conditionalFormatting>
  <conditionalFormatting sqref="R17:R100">
    <cfRule type="cellIs" dxfId="7" priority="8" operator="equal">
      <formula>"N/A"</formula>
    </cfRule>
  </conditionalFormatting>
  <conditionalFormatting sqref="L14:L15">
    <cfRule type="cellIs" dxfId="6" priority="7" operator="equal">
      <formula>""</formula>
    </cfRule>
  </conditionalFormatting>
  <conditionalFormatting sqref="L17:L100">
    <cfRule type="cellIs" dxfId="5" priority="6" operator="equal">
      <formula>""</formula>
    </cfRule>
  </conditionalFormatting>
  <conditionalFormatting sqref="P15:Q15">
    <cfRule type="cellIs" dxfId="4" priority="5" operator="equal">
      <formula>""</formula>
    </cfRule>
  </conditionalFormatting>
  <conditionalFormatting sqref="B17:B100">
    <cfRule type="cellIs" dxfId="3" priority="4" operator="equal">
      <formula>""</formula>
    </cfRule>
  </conditionalFormatting>
  <conditionalFormatting sqref="H17:H100">
    <cfRule type="cellIs" dxfId="2" priority="3" operator="equal">
      <formula>""</formula>
    </cfRule>
  </conditionalFormatting>
  <conditionalFormatting sqref="I17:I100">
    <cfRule type="cellIs" dxfId="1" priority="2" operator="equal">
      <formula>""</formula>
    </cfRule>
  </conditionalFormatting>
  <conditionalFormatting sqref="P17:Q100">
    <cfRule type="cellIs" dxfId="0" priority="1" operator="equal">
      <formula>""</formula>
    </cfRule>
  </conditionalFormatting>
  <pageMargins left="0.23622047244094491" right="0.23622047244094491" top="0.74803149606299213" bottom="0.74803149606299213" header="0.31496062992125984" footer="0.31496062992125984"/>
  <pageSetup paperSize="8" scale="61" fitToHeight="10"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'Risk Assessment Criteria'!$R$25:$R$30</xm:f>
          </x14:formula1>
          <xm:sqref>L12:L100</xm:sqref>
        </x14:dataValidation>
        <x14:dataValidation type="list" allowBlank="1" showInputMessage="1" showErrorMessage="1" xr:uid="{00000000-0002-0000-0400-000001000000}">
          <x14:formula1>
            <xm:f>'Risk Assessment Criteria'!$I$13:$N$13</xm:f>
          </x14:formula1>
          <xm:sqref>Q12:Q15 Q17:Q100</xm:sqref>
        </x14:dataValidation>
        <x14:dataValidation type="list" allowBlank="1" showInputMessage="1" showErrorMessage="1" xr:uid="{00000000-0002-0000-0400-000002000000}">
          <x14:formula1>
            <xm:f>'Risk Assessment Criteria'!$H$14:$H$19</xm:f>
          </x14:formula1>
          <xm:sqref>P12:P15 P17:P100</xm:sqref>
        </x14:dataValidation>
        <x14:dataValidation type="list" allowBlank="1" showInputMessage="1" showErrorMessage="1" xr:uid="{00000000-0002-0000-0400-000003000000}">
          <x14:formula1>
            <xm:f>'Risk Assessment Criteria'!$R$21:$R$22</xm:f>
          </x14:formula1>
          <xm:sqref>B12:B15 B17:B100</xm:sqref>
        </x14:dataValidation>
        <x14:dataValidation type="list" allowBlank="1" showInputMessage="1" showErrorMessage="1" xr:uid="{00000000-0002-0000-0400-000004000000}">
          <x14:formula1>
            <xm:f>'Risk Assessment Criteria'!$R$33:$R$37</xm:f>
          </x14:formula1>
          <xm:sqref>D12:D15 D17:D100</xm:sqref>
        </x14:dataValidation>
        <x14:dataValidation type="list" allowBlank="1" showInputMessage="1" showErrorMessage="1" xr:uid="{00000000-0002-0000-0400-000005000000}">
          <x14:formula1>
            <xm:f>'Risk Assessment Criteria'!$H$14:$H$20</xm:f>
          </x14:formula1>
          <xm:sqref>P16</xm:sqref>
        </x14:dataValidation>
        <x14:dataValidation type="list" allowBlank="1" showInputMessage="1" showErrorMessage="1" xr:uid="{00000000-0002-0000-0400-000006000000}">
          <x14:formula1>
            <xm:f>'Risk Assessment Criteria'!$R$14:$R$19</xm:f>
          </x14:formula1>
          <xm:sqref>R16</xm:sqref>
        </x14:dataValidation>
        <x14:dataValidation type="list" allowBlank="1" showInputMessage="1" showErrorMessage="1" xr:uid="{00000000-0002-0000-0400-000007000000}">
          <x14:formula1>
            <xm:f>'Risk Assessment Criteria'!$I$13:$O$13</xm:f>
          </x14:formula1>
          <xm:sqref>Q16</xm:sqref>
        </x14:dataValidation>
        <x14:dataValidation type="list" allowBlank="1" showInputMessage="1" showErrorMessage="1" xr:uid="{00000000-0002-0000-0400-000008000000}">
          <x14:formula1>
            <xm:f>'Risk Assessment Criteria'!$I$13:$M$13</xm:f>
          </x14:formula1>
          <xm:sqref>I12:I15 I17:I100</xm:sqref>
        </x14:dataValidation>
        <x14:dataValidation type="list" allowBlank="1" showInputMessage="1" showErrorMessage="1" xr:uid="{00000000-0002-0000-0400-000009000000}">
          <x14:formula1>
            <xm:f>'Risk Assessment Criteria'!$H$14:$H$18</xm:f>
          </x14:formula1>
          <xm:sqref>H12:H15 H17:H100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Z41"/>
  <sheetViews>
    <sheetView zoomScaleNormal="100" workbookViewId="0">
      <pane ySplit="2" topLeftCell="A6" activePane="bottomLeft" state="frozen"/>
      <selection pane="bottomLeft" activeCell="F27" sqref="F27"/>
    </sheetView>
  </sheetViews>
  <sheetFormatPr defaultRowHeight="15" x14ac:dyDescent="0.25"/>
  <cols>
    <col min="1" max="1" width="9.5703125" customWidth="1"/>
    <col min="2" max="2" width="11.5703125" customWidth="1"/>
    <col min="3" max="3" width="22.85546875" customWidth="1"/>
    <col min="4" max="4" width="30.140625" customWidth="1"/>
    <col min="5" max="5" width="25.28515625" customWidth="1"/>
    <col min="6" max="6" width="24.28515625" customWidth="1"/>
    <col min="7" max="7" width="5.5703125" customWidth="1"/>
    <col min="8" max="8" width="21" customWidth="1"/>
    <col min="9" max="13" width="12" customWidth="1"/>
    <col min="14" max="14" width="12" hidden="1" customWidth="1"/>
    <col min="15" max="26" width="9.140625" hidden="1" customWidth="1"/>
    <col min="27" max="29" width="9.140625" customWidth="1"/>
  </cols>
  <sheetData>
    <row r="1" spans="1:25" ht="23.25" x14ac:dyDescent="0.25">
      <c r="B1" s="4" t="s">
        <v>234</v>
      </c>
    </row>
    <row r="2" spans="1:25" ht="23.25" x14ac:dyDescent="0.25">
      <c r="A2" s="1"/>
    </row>
    <row r="3" spans="1:25" ht="23.25" x14ac:dyDescent="0.35">
      <c r="A3" s="1"/>
      <c r="B3" s="38" t="s">
        <v>235</v>
      </c>
    </row>
    <row r="4" spans="1:25" ht="23.25" x14ac:dyDescent="0.25">
      <c r="A4" s="1"/>
      <c r="B4" s="34" t="s">
        <v>236</v>
      </c>
      <c r="C4" s="226" t="s">
        <v>237</v>
      </c>
      <c r="D4" s="226"/>
      <c r="E4" s="226"/>
      <c r="F4" s="34" t="s">
        <v>238</v>
      </c>
    </row>
    <row r="5" spans="1:25" ht="23.25" x14ac:dyDescent="0.25">
      <c r="A5" s="1"/>
      <c r="B5" s="34" t="s">
        <v>239</v>
      </c>
      <c r="C5" s="223" t="s">
        <v>240</v>
      </c>
      <c r="D5" s="224"/>
      <c r="E5" s="225"/>
      <c r="F5" s="35" t="s">
        <v>241</v>
      </c>
    </row>
    <row r="6" spans="1:25" ht="23.25" x14ac:dyDescent="0.25">
      <c r="A6" s="1"/>
      <c r="B6" s="34" t="s">
        <v>242</v>
      </c>
      <c r="C6" s="223" t="s">
        <v>243</v>
      </c>
      <c r="D6" s="224"/>
      <c r="E6" s="225"/>
      <c r="F6" s="36" t="s">
        <v>244</v>
      </c>
    </row>
    <row r="7" spans="1:25" ht="23.25" x14ac:dyDescent="0.25">
      <c r="A7" s="1"/>
      <c r="B7" s="34" t="s">
        <v>116</v>
      </c>
      <c r="C7" s="223" t="s">
        <v>245</v>
      </c>
      <c r="D7" s="224"/>
      <c r="E7" s="225"/>
      <c r="F7" s="35" t="s">
        <v>246</v>
      </c>
    </row>
    <row r="8" spans="1:25" ht="23.25" x14ac:dyDescent="0.25">
      <c r="A8" s="1"/>
      <c r="B8" s="34" t="s">
        <v>247</v>
      </c>
      <c r="C8" s="223" t="s">
        <v>248</v>
      </c>
      <c r="D8" s="224"/>
      <c r="E8" s="225"/>
      <c r="F8" s="35" t="s">
        <v>249</v>
      </c>
    </row>
    <row r="9" spans="1:25" ht="23.25" x14ac:dyDescent="0.25">
      <c r="A9" s="1"/>
      <c r="B9" s="34" t="s">
        <v>121</v>
      </c>
      <c r="C9" s="223" t="s">
        <v>250</v>
      </c>
      <c r="D9" s="224"/>
      <c r="E9" s="225"/>
      <c r="F9" s="35" t="s">
        <v>251</v>
      </c>
    </row>
    <row r="10" spans="1:25" ht="23.25" x14ac:dyDescent="0.25">
      <c r="A10" s="1"/>
      <c r="B10" s="201"/>
      <c r="C10" s="180"/>
      <c r="D10" s="180"/>
      <c r="E10" s="180"/>
      <c r="F10" s="181"/>
    </row>
    <row r="11" spans="1:25" ht="24" thickBot="1" x14ac:dyDescent="0.3">
      <c r="G11" s="238" t="s">
        <v>252</v>
      </c>
      <c r="H11" s="238"/>
    </row>
    <row r="12" spans="1:25" ht="16.5" thickBot="1" x14ac:dyDescent="0.3">
      <c r="I12" s="232" t="s">
        <v>253</v>
      </c>
      <c r="J12" s="233"/>
      <c r="K12" s="233"/>
      <c r="L12" s="233"/>
      <c r="M12" s="234"/>
      <c r="N12" s="17"/>
      <c r="O12" s="17"/>
      <c r="P12" s="17"/>
      <c r="Q12" s="17"/>
      <c r="R12" s="17"/>
      <c r="S12" s="17"/>
      <c r="T12" s="17"/>
    </row>
    <row r="13" spans="1:25" ht="24" thickBot="1" x14ac:dyDescent="0.3">
      <c r="B13" s="1" t="s">
        <v>254</v>
      </c>
      <c r="C13" s="201"/>
      <c r="D13" s="201"/>
      <c r="E13" s="201"/>
      <c r="F13" s="201"/>
      <c r="G13" s="166"/>
      <c r="H13" s="173"/>
      <c r="I13" s="177" t="s">
        <v>121</v>
      </c>
      <c r="J13" s="178" t="s">
        <v>247</v>
      </c>
      <c r="K13" s="178" t="s">
        <v>116</v>
      </c>
      <c r="L13" s="178" t="s">
        <v>242</v>
      </c>
      <c r="M13" s="179" t="s">
        <v>239</v>
      </c>
      <c r="N13" s="133" t="s">
        <v>255</v>
      </c>
      <c r="O13" s="71"/>
      <c r="P13" s="17"/>
      <c r="Q13" s="17"/>
      <c r="R13" s="64" t="s">
        <v>87</v>
      </c>
      <c r="S13" s="17"/>
      <c r="T13" s="17"/>
    </row>
    <row r="14" spans="1:25" ht="59.25" customHeight="1" x14ac:dyDescent="0.25">
      <c r="B14" s="37" t="s">
        <v>256</v>
      </c>
      <c r="C14" s="230" t="s">
        <v>257</v>
      </c>
      <c r="D14" s="230"/>
      <c r="E14" s="230"/>
      <c r="F14" s="166"/>
      <c r="G14" s="235" t="s">
        <v>258</v>
      </c>
      <c r="H14" s="174" t="s">
        <v>256</v>
      </c>
      <c r="I14" s="185" t="s">
        <v>259</v>
      </c>
      <c r="J14" s="186" t="s">
        <v>259</v>
      </c>
      <c r="K14" s="187" t="s">
        <v>260</v>
      </c>
      <c r="L14" s="187" t="s">
        <v>260</v>
      </c>
      <c r="M14" s="188" t="s">
        <v>260</v>
      </c>
      <c r="N14" s="220" t="s">
        <v>261</v>
      </c>
      <c r="O14" s="220"/>
      <c r="R14" s="73" t="s">
        <v>262</v>
      </c>
      <c r="V14" s="66" t="s">
        <v>263</v>
      </c>
      <c r="W14" s="67" t="s">
        <v>264</v>
      </c>
      <c r="X14" s="68" t="str">
        <f>CONCATENATE(V14,W14)</f>
        <v>5
CatastrophicE
Rare</v>
      </c>
      <c r="Y14" s="68" t="s">
        <v>259</v>
      </c>
    </row>
    <row r="15" spans="1:25" ht="67.5" customHeight="1" x14ac:dyDescent="0.25">
      <c r="B15" s="37" t="s">
        <v>115</v>
      </c>
      <c r="C15" s="230" t="s">
        <v>265</v>
      </c>
      <c r="D15" s="230"/>
      <c r="E15" s="230"/>
      <c r="G15" s="236"/>
      <c r="H15" s="175" t="s">
        <v>115</v>
      </c>
      <c r="I15" s="182" t="s">
        <v>266</v>
      </c>
      <c r="J15" s="27" t="s">
        <v>259</v>
      </c>
      <c r="K15" s="27" t="s">
        <v>259</v>
      </c>
      <c r="L15" s="25" t="s">
        <v>260</v>
      </c>
      <c r="M15" s="26" t="s">
        <v>260</v>
      </c>
      <c r="N15" s="221"/>
      <c r="O15" s="221"/>
      <c r="P15" s="17"/>
      <c r="Q15" s="17"/>
      <c r="R15" s="65" t="s">
        <v>267</v>
      </c>
      <c r="S15" s="17"/>
      <c r="T15" s="17"/>
      <c r="V15" s="66" t="s">
        <v>263</v>
      </c>
      <c r="W15" s="67" t="s">
        <v>268</v>
      </c>
      <c r="X15" s="68" t="str">
        <f t="shared" ref="X15:X38" si="0">CONCATENATE(V15,W15)</f>
        <v>5
CatastrophicD
Unlikely</v>
      </c>
      <c r="Y15" s="68" t="s">
        <v>259</v>
      </c>
    </row>
    <row r="16" spans="1:25" ht="70.5" customHeight="1" x14ac:dyDescent="0.25">
      <c r="B16" s="37" t="s">
        <v>133</v>
      </c>
      <c r="C16" s="230" t="s">
        <v>269</v>
      </c>
      <c r="D16" s="230"/>
      <c r="E16" s="230"/>
      <c r="G16" s="236"/>
      <c r="H16" s="175" t="s">
        <v>133</v>
      </c>
      <c r="I16" s="183" t="s">
        <v>270</v>
      </c>
      <c r="J16" s="29" t="s">
        <v>266</v>
      </c>
      <c r="K16" s="27" t="s">
        <v>259</v>
      </c>
      <c r="L16" s="27" t="s">
        <v>259</v>
      </c>
      <c r="M16" s="28" t="s">
        <v>259</v>
      </c>
      <c r="N16" s="221"/>
      <c r="O16" s="221"/>
      <c r="P16" s="17"/>
      <c r="Q16" s="17"/>
      <c r="R16" s="65" t="s">
        <v>271</v>
      </c>
      <c r="S16" s="17"/>
      <c r="T16" s="17"/>
      <c r="V16" s="66" t="s">
        <v>263</v>
      </c>
      <c r="W16" s="67" t="s">
        <v>272</v>
      </c>
      <c r="X16" s="68" t="str">
        <f t="shared" si="0"/>
        <v>5
CatastrophicC
Possible</v>
      </c>
      <c r="Y16" s="68" t="s">
        <v>260</v>
      </c>
    </row>
    <row r="17" spans="1:25" ht="60" customHeight="1" x14ac:dyDescent="0.25">
      <c r="B17" s="37" t="s">
        <v>273</v>
      </c>
      <c r="C17" s="230" t="s">
        <v>274</v>
      </c>
      <c r="D17" s="230"/>
      <c r="E17" s="230"/>
      <c r="G17" s="236"/>
      <c r="H17" s="175" t="s">
        <v>275</v>
      </c>
      <c r="I17" s="183" t="s">
        <v>270</v>
      </c>
      <c r="J17" s="32" t="s">
        <v>270</v>
      </c>
      <c r="K17" s="29" t="s">
        <v>266</v>
      </c>
      <c r="L17" s="27" t="s">
        <v>259</v>
      </c>
      <c r="M17" s="28" t="s">
        <v>259</v>
      </c>
      <c r="N17" s="221"/>
      <c r="O17" s="221"/>
      <c r="P17" s="17"/>
      <c r="Q17" s="17"/>
      <c r="R17" s="65" t="s">
        <v>276</v>
      </c>
      <c r="S17" s="17"/>
      <c r="T17" s="17"/>
      <c r="V17" s="66" t="s">
        <v>263</v>
      </c>
      <c r="W17" s="67" t="s">
        <v>277</v>
      </c>
      <c r="X17" s="68" t="str">
        <f t="shared" si="0"/>
        <v>5
CatastrophicB
Likely</v>
      </c>
      <c r="Y17" s="68" t="s">
        <v>260</v>
      </c>
    </row>
    <row r="18" spans="1:25" ht="62.25" customHeight="1" thickBot="1" x14ac:dyDescent="0.3">
      <c r="B18" s="37" t="s">
        <v>278</v>
      </c>
      <c r="C18" s="231" t="s">
        <v>279</v>
      </c>
      <c r="D18" s="231"/>
      <c r="E18" s="231"/>
      <c r="G18" s="237"/>
      <c r="H18" s="176" t="s">
        <v>280</v>
      </c>
      <c r="I18" s="184" t="s">
        <v>270</v>
      </c>
      <c r="J18" s="33" t="s">
        <v>270</v>
      </c>
      <c r="K18" s="33" t="s">
        <v>270</v>
      </c>
      <c r="L18" s="30" t="s">
        <v>266</v>
      </c>
      <c r="M18" s="31" t="s">
        <v>266</v>
      </c>
      <c r="N18" s="221"/>
      <c r="O18" s="221"/>
      <c r="P18" s="17"/>
      <c r="Q18" s="17"/>
      <c r="R18" s="72" t="s">
        <v>281</v>
      </c>
      <c r="S18" s="17"/>
      <c r="T18" s="17"/>
      <c r="V18" s="66" t="s">
        <v>263</v>
      </c>
      <c r="W18" s="67" t="s">
        <v>282</v>
      </c>
      <c r="X18" s="68" t="str">
        <f t="shared" si="0"/>
        <v>5
CatastrophicA
Almost Certain</v>
      </c>
      <c r="Y18" s="68" t="s">
        <v>260</v>
      </c>
    </row>
    <row r="19" spans="1:25" hidden="1" x14ac:dyDescent="0.25">
      <c r="H19" s="172" t="s">
        <v>283</v>
      </c>
      <c r="I19" s="227" t="s">
        <v>261</v>
      </c>
      <c r="J19" s="228"/>
      <c r="K19" s="228"/>
      <c r="L19" s="228"/>
      <c r="M19" s="228"/>
      <c r="N19" s="221"/>
      <c r="O19" s="221"/>
      <c r="P19" s="17"/>
      <c r="Q19" s="17"/>
      <c r="R19" s="72" t="s">
        <v>284</v>
      </c>
      <c r="S19" s="17"/>
      <c r="T19" s="17"/>
      <c r="V19" s="66" t="s">
        <v>285</v>
      </c>
      <c r="W19" s="67" t="s">
        <v>264</v>
      </c>
      <c r="X19" s="68" t="str">
        <f t="shared" si="0"/>
        <v>4
MajorE
Rare</v>
      </c>
      <c r="Y19" s="68" t="s">
        <v>266</v>
      </c>
    </row>
    <row r="20" spans="1:25" x14ac:dyDescent="0.25">
      <c r="H20" s="201"/>
      <c r="I20" s="229"/>
      <c r="J20" s="229"/>
      <c r="K20" s="229"/>
      <c r="L20" s="229"/>
      <c r="M20" s="229"/>
      <c r="N20" s="221"/>
      <c r="O20" s="221"/>
      <c r="R20" s="64" t="s">
        <v>286</v>
      </c>
      <c r="V20" s="66" t="s">
        <v>285</v>
      </c>
      <c r="W20" s="67" t="s">
        <v>268</v>
      </c>
      <c r="X20" s="68" t="str">
        <f t="shared" si="0"/>
        <v>4
MajorD
Unlikely</v>
      </c>
      <c r="Y20" s="68" t="s">
        <v>259</v>
      </c>
    </row>
    <row r="21" spans="1:25" ht="33.75" customHeight="1" x14ac:dyDescent="0.25">
      <c r="R21" s="63" t="s">
        <v>109</v>
      </c>
      <c r="V21" s="66" t="s">
        <v>285</v>
      </c>
      <c r="W21" s="67" t="s">
        <v>272</v>
      </c>
      <c r="X21" s="68" t="str">
        <f t="shared" si="0"/>
        <v>4
MajorC
Possible</v>
      </c>
      <c r="Y21" s="68" t="s">
        <v>259</v>
      </c>
    </row>
    <row r="22" spans="1:25" ht="22.5" customHeight="1" x14ac:dyDescent="0.25">
      <c r="A22" s="201"/>
      <c r="R22" s="63" t="s">
        <v>287</v>
      </c>
      <c r="V22" s="66" t="s">
        <v>285</v>
      </c>
      <c r="W22" s="67" t="s">
        <v>277</v>
      </c>
      <c r="X22" s="68" t="str">
        <f t="shared" si="0"/>
        <v>4
MajorB
Likely</v>
      </c>
      <c r="Y22" s="68" t="s">
        <v>260</v>
      </c>
    </row>
    <row r="23" spans="1:25" ht="22.5" customHeight="1" x14ac:dyDescent="0.25">
      <c r="A23" s="201"/>
      <c r="V23" s="66" t="s">
        <v>285</v>
      </c>
      <c r="W23" s="67" t="s">
        <v>282</v>
      </c>
      <c r="X23" s="68" t="str">
        <f t="shared" si="0"/>
        <v>4
MajorA
Almost Certain</v>
      </c>
      <c r="Y23" s="68" t="s">
        <v>260</v>
      </c>
    </row>
    <row r="24" spans="1:25" ht="15" customHeight="1" x14ac:dyDescent="0.25">
      <c r="A24" s="201"/>
      <c r="R24" s="64" t="s">
        <v>288</v>
      </c>
      <c r="V24" s="66" t="s">
        <v>289</v>
      </c>
      <c r="W24" s="67" t="s">
        <v>264</v>
      </c>
      <c r="X24" s="68" t="str">
        <f t="shared" si="0"/>
        <v>3
Moderate E
Rare</v>
      </c>
      <c r="Y24" s="68" t="s">
        <v>270</v>
      </c>
    </row>
    <row r="25" spans="1:25" ht="22.5" customHeight="1" x14ac:dyDescent="0.25">
      <c r="A25" s="201"/>
      <c r="R25" s="63" t="s">
        <v>290</v>
      </c>
      <c r="V25" s="66" t="s">
        <v>289</v>
      </c>
      <c r="W25" s="67" t="s">
        <v>268</v>
      </c>
      <c r="X25" s="68" t="str">
        <f t="shared" si="0"/>
        <v>3
Moderate D
Unlikely</v>
      </c>
      <c r="Y25" s="68" t="s">
        <v>266</v>
      </c>
    </row>
    <row r="26" spans="1:25" x14ac:dyDescent="0.25">
      <c r="A26" s="201"/>
      <c r="R26" s="100" t="s">
        <v>291</v>
      </c>
      <c r="V26" s="66"/>
      <c r="W26" s="67"/>
      <c r="X26" s="68"/>
      <c r="Y26" s="68"/>
    </row>
    <row r="27" spans="1:25" x14ac:dyDescent="0.25">
      <c r="A27" s="201"/>
      <c r="R27" s="100" t="s">
        <v>125</v>
      </c>
      <c r="V27" s="66" t="s">
        <v>289</v>
      </c>
      <c r="W27" s="67" t="s">
        <v>272</v>
      </c>
      <c r="X27" s="68" t="str">
        <f t="shared" si="0"/>
        <v>3
Moderate C
Possible</v>
      </c>
      <c r="Y27" s="68" t="s">
        <v>259</v>
      </c>
    </row>
    <row r="28" spans="1:25" ht="15" customHeight="1" x14ac:dyDescent="0.25">
      <c r="A28" s="166"/>
      <c r="R28" s="100" t="s">
        <v>118</v>
      </c>
      <c r="V28" s="66" t="s">
        <v>289</v>
      </c>
      <c r="W28" s="67" t="s">
        <v>282</v>
      </c>
      <c r="X28" s="68" t="str">
        <f t="shared" si="0"/>
        <v>3
Moderate A
Almost Certain</v>
      </c>
      <c r="Y28" s="68" t="s">
        <v>259</v>
      </c>
    </row>
    <row r="29" spans="1:25" ht="15" customHeight="1" x14ac:dyDescent="0.25">
      <c r="A29" s="167"/>
      <c r="B29" s="168"/>
      <c r="C29" s="168"/>
      <c r="D29" s="168"/>
      <c r="E29" s="168"/>
      <c r="F29" s="168"/>
      <c r="R29" s="63" t="s">
        <v>141</v>
      </c>
      <c r="V29" s="66" t="s">
        <v>292</v>
      </c>
      <c r="W29" s="67" t="s">
        <v>264</v>
      </c>
      <c r="X29" s="68" t="str">
        <f t="shared" si="0"/>
        <v>2
MinorE
Rare</v>
      </c>
      <c r="Y29" s="68" t="s">
        <v>270</v>
      </c>
    </row>
    <row r="30" spans="1:25" ht="15" customHeight="1" x14ac:dyDescent="0.25">
      <c r="A30" s="239"/>
      <c r="B30" s="239"/>
      <c r="C30" s="222"/>
      <c r="D30" s="222"/>
      <c r="E30" s="222"/>
      <c r="F30" s="222"/>
      <c r="R30" s="63" t="s">
        <v>293</v>
      </c>
      <c r="V30" s="66" t="s">
        <v>292</v>
      </c>
      <c r="W30" s="67" t="s">
        <v>268</v>
      </c>
      <c r="X30" s="68" t="str">
        <f t="shared" si="0"/>
        <v>2
MinorD
Unlikely</v>
      </c>
      <c r="Y30" s="68" t="s">
        <v>270</v>
      </c>
    </row>
    <row r="31" spans="1:25" ht="15" customHeight="1" x14ac:dyDescent="0.25">
      <c r="A31" s="239"/>
      <c r="B31" s="239"/>
      <c r="C31" s="222"/>
      <c r="D31" s="222"/>
      <c r="E31" s="222"/>
      <c r="F31" s="222"/>
      <c r="I31" s="63"/>
      <c r="V31" s="66" t="s">
        <v>292</v>
      </c>
      <c r="W31" s="67" t="s">
        <v>272</v>
      </c>
      <c r="X31" s="68" t="str">
        <f t="shared" si="0"/>
        <v>2
MinorC
Possible</v>
      </c>
      <c r="Y31" s="68" t="s">
        <v>266</v>
      </c>
    </row>
    <row r="32" spans="1:25" ht="15" customHeight="1" x14ac:dyDescent="0.25">
      <c r="A32" s="239"/>
      <c r="B32" s="239"/>
      <c r="C32" s="222"/>
      <c r="D32" s="222"/>
      <c r="E32" s="222"/>
      <c r="F32" s="222"/>
      <c r="I32" s="63"/>
      <c r="R32" s="64" t="s">
        <v>294</v>
      </c>
      <c r="V32" s="66" t="s">
        <v>292</v>
      </c>
      <c r="W32" s="67" t="s">
        <v>277</v>
      </c>
      <c r="X32" s="68" t="str">
        <f t="shared" si="0"/>
        <v>2
MinorB
Likely</v>
      </c>
      <c r="Y32" s="68" t="s">
        <v>259</v>
      </c>
    </row>
    <row r="33" spans="1:25" ht="15" customHeight="1" x14ac:dyDescent="0.25">
      <c r="A33" s="239"/>
      <c r="B33" s="239"/>
      <c r="C33" s="222"/>
      <c r="D33" s="222"/>
      <c r="E33" s="222"/>
      <c r="F33" s="222"/>
      <c r="J33" s="46"/>
      <c r="R33" s="63" t="s">
        <v>295</v>
      </c>
      <c r="V33" s="66" t="s">
        <v>292</v>
      </c>
      <c r="W33" s="67" t="s">
        <v>282</v>
      </c>
      <c r="X33" s="68" t="str">
        <f t="shared" si="0"/>
        <v>2
MinorA
Almost Certain</v>
      </c>
      <c r="Y33" s="68" t="s">
        <v>259</v>
      </c>
    </row>
    <row r="34" spans="1:25" ht="15" customHeight="1" x14ac:dyDescent="0.25">
      <c r="A34" s="239"/>
      <c r="B34" s="239"/>
      <c r="C34" s="222"/>
      <c r="D34" s="222"/>
      <c r="E34" s="222"/>
      <c r="F34" s="222"/>
      <c r="J34" s="46"/>
      <c r="R34" s="63" t="s">
        <v>111</v>
      </c>
      <c r="V34" s="66" t="s">
        <v>296</v>
      </c>
      <c r="W34" s="67" t="s">
        <v>264</v>
      </c>
      <c r="X34" s="68" t="str">
        <f t="shared" si="0"/>
        <v>1
InsignificantE
Rare</v>
      </c>
      <c r="Y34" s="68" t="s">
        <v>270</v>
      </c>
    </row>
    <row r="35" spans="1:25" ht="15" customHeight="1" x14ac:dyDescent="0.25">
      <c r="A35" s="239"/>
      <c r="B35" s="239"/>
      <c r="C35" s="222"/>
      <c r="D35" s="222"/>
      <c r="E35" s="222"/>
      <c r="F35" s="222"/>
      <c r="R35" s="63" t="s">
        <v>122</v>
      </c>
      <c r="V35" s="66" t="s">
        <v>296</v>
      </c>
      <c r="W35" s="67" t="s">
        <v>268</v>
      </c>
      <c r="X35" s="68" t="str">
        <f t="shared" si="0"/>
        <v>1
InsignificantD
Unlikely</v>
      </c>
      <c r="Y35" s="68" t="s">
        <v>270</v>
      </c>
    </row>
    <row r="36" spans="1:25" ht="15" customHeight="1" x14ac:dyDescent="0.25">
      <c r="A36" s="239"/>
      <c r="B36" s="239"/>
      <c r="C36" s="222"/>
      <c r="D36" s="222"/>
      <c r="E36" s="222"/>
      <c r="F36" s="222"/>
      <c r="R36" s="100" t="s">
        <v>129</v>
      </c>
      <c r="V36" s="66" t="s">
        <v>296</v>
      </c>
      <c r="W36" s="67" t="s">
        <v>272</v>
      </c>
      <c r="X36" s="68" t="str">
        <f t="shared" si="0"/>
        <v>1
InsignificantC
Possible</v>
      </c>
      <c r="Y36" s="68" t="s">
        <v>270</v>
      </c>
    </row>
    <row r="37" spans="1:25" ht="15" customHeight="1" x14ac:dyDescent="0.25">
      <c r="A37" s="239"/>
      <c r="B37" s="239"/>
      <c r="C37" s="222"/>
      <c r="D37" s="222"/>
      <c r="E37" s="222"/>
      <c r="F37" s="222"/>
      <c r="R37" s="63" t="s">
        <v>137</v>
      </c>
      <c r="V37" s="66" t="s">
        <v>296</v>
      </c>
      <c r="W37" s="67" t="s">
        <v>277</v>
      </c>
      <c r="X37" s="68" t="str">
        <f t="shared" si="0"/>
        <v>1
InsignificantB
Likely</v>
      </c>
      <c r="Y37" s="68" t="s">
        <v>266</v>
      </c>
    </row>
    <row r="38" spans="1:25" ht="15" customHeight="1" x14ac:dyDescent="0.25">
      <c r="A38" s="239"/>
      <c r="B38" s="239"/>
      <c r="C38" s="222"/>
      <c r="D38" s="222"/>
      <c r="E38" s="222"/>
      <c r="F38" s="222"/>
      <c r="R38" s="64" t="s">
        <v>297</v>
      </c>
      <c r="V38" s="66" t="s">
        <v>296</v>
      </c>
      <c r="W38" s="67" t="s">
        <v>282</v>
      </c>
      <c r="X38" s="68" t="str">
        <f t="shared" si="0"/>
        <v>1
InsignificantA
Almost Certain</v>
      </c>
      <c r="Y38" s="68" t="s">
        <v>266</v>
      </c>
    </row>
    <row r="39" spans="1:25" x14ac:dyDescent="0.25">
      <c r="R39" s="63" t="s">
        <v>298</v>
      </c>
    </row>
    <row r="40" spans="1:25" x14ac:dyDescent="0.25">
      <c r="A40" s="99" t="s">
        <v>3</v>
      </c>
      <c r="R40" s="63" t="s">
        <v>299</v>
      </c>
    </row>
    <row r="41" spans="1:25" x14ac:dyDescent="0.25">
      <c r="R41" s="63" t="s">
        <v>300</v>
      </c>
    </row>
  </sheetData>
  <sheetProtection formatCells="0" formatColumns="0" formatRows="0"/>
  <customSheetViews>
    <customSheetView guid="{A0DEC7DD-1D4C-45C3-955D-DFB5830A85FA}" fitToPage="1" hiddenRows="1" topLeftCell="G1">
      <pane ySplit="2" topLeftCell="A3" activePane="bottomLeft" state="frozen"/>
      <selection pane="bottomLeft" activeCell="S24" sqref="S24"/>
      <pageMargins left="0" right="0" top="0" bottom="0" header="0" footer="0"/>
      <pageSetup paperSize="8" scale="87" orientation="landscape" r:id="rId1"/>
    </customSheetView>
    <customSheetView guid="{F5E44F79-59BF-44B0-B33B-6A3ABA7E0CD8}" fitToPage="1" hiddenRows="1" topLeftCell="G1">
      <pane ySplit="2" topLeftCell="A3" activePane="bottomLeft" state="frozen"/>
      <selection pane="bottomLeft" activeCell="S24" sqref="S24"/>
      <pageMargins left="0" right="0" top="0" bottom="0" header="0" footer="0"/>
      <pageSetup paperSize="8" scale="87" orientation="landscape" r:id="rId2"/>
    </customSheetView>
  </customSheetViews>
  <mergeCells count="33">
    <mergeCell ref="C35:F35"/>
    <mergeCell ref="C37:F37"/>
    <mergeCell ref="C38:F38"/>
    <mergeCell ref="A30:A32"/>
    <mergeCell ref="B30:B32"/>
    <mergeCell ref="B33:B35"/>
    <mergeCell ref="B36:B38"/>
    <mergeCell ref="A33:A35"/>
    <mergeCell ref="A36:A38"/>
    <mergeCell ref="C36:F36"/>
    <mergeCell ref="C33:F33"/>
    <mergeCell ref="C34:F34"/>
    <mergeCell ref="C31:F31"/>
    <mergeCell ref="C32:F32"/>
    <mergeCell ref="C4:E4"/>
    <mergeCell ref="I19:M19"/>
    <mergeCell ref="I20:M20"/>
    <mergeCell ref="C14:E14"/>
    <mergeCell ref="C15:E15"/>
    <mergeCell ref="C16:E16"/>
    <mergeCell ref="C17:E17"/>
    <mergeCell ref="C18:E18"/>
    <mergeCell ref="I12:M12"/>
    <mergeCell ref="G14:G18"/>
    <mergeCell ref="G11:H11"/>
    <mergeCell ref="C5:E5"/>
    <mergeCell ref="C6:E6"/>
    <mergeCell ref="N14:N20"/>
    <mergeCell ref="O14:O20"/>
    <mergeCell ref="C30:F30"/>
    <mergeCell ref="C7:E7"/>
    <mergeCell ref="C9:E9"/>
    <mergeCell ref="C8:E8"/>
  </mergeCells>
  <hyperlinks>
    <hyperlink ref="A40" location="'Risk Assessment Criteria'!A3" display="go to top" xr:uid="{00000000-0004-0000-0500-000000000000}"/>
  </hyperlinks>
  <pageMargins left="0.23622047244094491" right="0.23622047244094491" top="0.74803149606299213" bottom="0.74803149606299213" header="0.31496062992125984" footer="0.31496062992125984"/>
  <pageSetup paperSize="8" scale="87"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594"/>
  <sheetViews>
    <sheetView zoomScaleNormal="100" workbookViewId="0">
      <pane ySplit="4" topLeftCell="A5" activePane="bottomLeft" state="frozen"/>
      <selection pane="bottomLeft" activeCell="B6" sqref="B6"/>
    </sheetView>
  </sheetViews>
  <sheetFormatPr defaultColWidth="9.140625" defaultRowHeight="12.75" x14ac:dyDescent="0.2"/>
  <cols>
    <col min="1" max="1" width="22.28515625" style="23" customWidth="1"/>
    <col min="2" max="2" width="126.85546875" style="24" customWidth="1"/>
    <col min="3" max="3" width="3" style="17" hidden="1" customWidth="1"/>
    <col min="4" max="4" width="9.85546875" style="130" hidden="1" customWidth="1"/>
    <col min="5" max="16384" width="9.140625" style="17"/>
  </cols>
  <sheetData>
    <row r="1" spans="1:4" ht="20.25" x14ac:dyDescent="0.3">
      <c r="A1" s="240" t="s">
        <v>301</v>
      </c>
      <c r="B1" s="241"/>
      <c r="D1" s="129"/>
    </row>
    <row r="3" spans="1:4" ht="18" x14ac:dyDescent="0.25">
      <c r="A3" s="49" t="s">
        <v>302</v>
      </c>
    </row>
    <row r="4" spans="1:4" ht="26.25" customHeight="1" x14ac:dyDescent="0.2">
      <c r="A4" s="120" t="s">
        <v>303</v>
      </c>
      <c r="B4" s="120" t="s">
        <v>304</v>
      </c>
      <c r="D4" s="131" t="s">
        <v>305</v>
      </c>
    </row>
    <row r="5" spans="1:4" ht="48" x14ac:dyDescent="0.2">
      <c r="A5" s="18" t="s">
        <v>144</v>
      </c>
      <c r="B5" s="19" t="s">
        <v>306</v>
      </c>
      <c r="D5" s="132">
        <v>1</v>
      </c>
    </row>
    <row r="6" spans="1:4" ht="120" x14ac:dyDescent="0.2">
      <c r="A6" s="18" t="s">
        <v>145</v>
      </c>
      <c r="B6" s="19" t="s">
        <v>307</v>
      </c>
      <c r="D6" s="132">
        <v>2</v>
      </c>
    </row>
    <row r="7" spans="1:4" ht="24" x14ac:dyDescent="0.2">
      <c r="A7" s="18" t="s">
        <v>146</v>
      </c>
      <c r="B7" s="19" t="s">
        <v>308</v>
      </c>
      <c r="D7" s="132">
        <v>3</v>
      </c>
    </row>
    <row r="8" spans="1:4" ht="36" x14ac:dyDescent="0.2">
      <c r="A8" s="18" t="s">
        <v>147</v>
      </c>
      <c r="B8" s="19" t="s">
        <v>309</v>
      </c>
      <c r="D8" s="132">
        <v>3</v>
      </c>
    </row>
    <row r="9" spans="1:4" ht="24" x14ac:dyDescent="0.2">
      <c r="A9" s="18" t="s">
        <v>148</v>
      </c>
      <c r="B9" s="19" t="s">
        <v>310</v>
      </c>
      <c r="D9" s="132">
        <v>4</v>
      </c>
    </row>
    <row r="10" spans="1:4" ht="60" x14ac:dyDescent="0.2">
      <c r="A10" s="18" t="s">
        <v>149</v>
      </c>
      <c r="B10" s="19" t="s">
        <v>311</v>
      </c>
      <c r="D10" s="132">
        <v>5</v>
      </c>
    </row>
    <row r="11" spans="1:4" x14ac:dyDescent="0.2">
      <c r="A11" s="18" t="s">
        <v>150</v>
      </c>
      <c r="B11" s="19" t="s">
        <v>312</v>
      </c>
      <c r="D11" s="132">
        <v>6</v>
      </c>
    </row>
    <row r="12" spans="1:4" x14ac:dyDescent="0.2">
      <c r="A12" s="18" t="s">
        <v>151</v>
      </c>
      <c r="B12" s="19" t="s">
        <v>313</v>
      </c>
      <c r="D12" s="132">
        <v>6</v>
      </c>
    </row>
    <row r="13" spans="1:4" ht="24" x14ac:dyDescent="0.2">
      <c r="A13" s="18" t="s">
        <v>152</v>
      </c>
      <c r="B13" s="19" t="s">
        <v>314</v>
      </c>
      <c r="D13" s="132">
        <v>14</v>
      </c>
    </row>
    <row r="14" spans="1:4" ht="24" x14ac:dyDescent="0.2">
      <c r="A14" s="18" t="s">
        <v>153</v>
      </c>
      <c r="B14" s="19" t="s">
        <v>315</v>
      </c>
      <c r="D14" s="132">
        <v>14</v>
      </c>
    </row>
    <row r="15" spans="1:4" ht="144" x14ac:dyDescent="0.2">
      <c r="A15" s="18" t="s">
        <v>154</v>
      </c>
      <c r="B15" s="19" t="s">
        <v>316</v>
      </c>
      <c r="D15" s="132">
        <v>17</v>
      </c>
    </row>
    <row r="16" spans="1:4" ht="156" x14ac:dyDescent="0.2">
      <c r="A16" s="18" t="s">
        <v>155</v>
      </c>
      <c r="B16" s="19" t="s">
        <v>317</v>
      </c>
      <c r="D16" s="132">
        <v>17</v>
      </c>
    </row>
    <row r="17" spans="1:5" ht="24" x14ac:dyDescent="0.2">
      <c r="A17" s="18" t="s">
        <v>156</v>
      </c>
      <c r="B17" s="19" t="s">
        <v>318</v>
      </c>
      <c r="D17" s="132">
        <v>17</v>
      </c>
    </row>
    <row r="18" spans="1:5" ht="48" x14ac:dyDescent="0.2">
      <c r="A18" s="18" t="s">
        <v>157</v>
      </c>
      <c r="B18" s="19" t="s">
        <v>319</v>
      </c>
      <c r="D18" s="132">
        <v>19</v>
      </c>
    </row>
    <row r="19" spans="1:5" ht="24" x14ac:dyDescent="0.2">
      <c r="A19" s="18" t="s">
        <v>158</v>
      </c>
      <c r="B19" s="19" t="s">
        <v>320</v>
      </c>
      <c r="D19" s="132">
        <v>19</v>
      </c>
    </row>
    <row r="20" spans="1:5" ht="36" x14ac:dyDescent="0.2">
      <c r="A20" s="18" t="s">
        <v>159</v>
      </c>
      <c r="B20" s="19" t="s">
        <v>321</v>
      </c>
      <c r="D20" s="132">
        <v>19</v>
      </c>
    </row>
    <row r="21" spans="1:5" ht="84" x14ac:dyDescent="0.2">
      <c r="A21" s="18" t="s">
        <v>160</v>
      </c>
      <c r="B21" s="19" t="s">
        <v>322</v>
      </c>
      <c r="D21" s="132">
        <v>19</v>
      </c>
    </row>
    <row r="22" spans="1:5" ht="144" x14ac:dyDescent="0.2">
      <c r="A22" s="154" t="s">
        <v>161</v>
      </c>
      <c r="B22" s="155" t="s">
        <v>323</v>
      </c>
      <c r="D22" s="132">
        <v>27</v>
      </c>
      <c r="E22" s="157" t="s">
        <v>324</v>
      </c>
    </row>
    <row r="23" spans="1:5" ht="36" x14ac:dyDescent="0.2">
      <c r="A23" s="18" t="s">
        <v>162</v>
      </c>
      <c r="B23" s="19" t="s">
        <v>325</v>
      </c>
      <c r="D23" s="132">
        <v>30</v>
      </c>
    </row>
    <row r="24" spans="1:5" ht="108" x14ac:dyDescent="0.2">
      <c r="A24" s="18" t="s">
        <v>163</v>
      </c>
      <c r="B24" s="19" t="s">
        <v>326</v>
      </c>
      <c r="D24" s="132">
        <v>30</v>
      </c>
    </row>
    <row r="25" spans="1:5" ht="72" x14ac:dyDescent="0.2">
      <c r="A25" s="18" t="s">
        <v>164</v>
      </c>
      <c r="B25" s="19" t="s">
        <v>327</v>
      </c>
      <c r="D25" s="132">
        <v>35</v>
      </c>
    </row>
    <row r="26" spans="1:5" s="20" customFormat="1" ht="24" x14ac:dyDescent="0.2">
      <c r="A26" s="18" t="s">
        <v>165</v>
      </c>
      <c r="B26" s="19" t="s">
        <v>328</v>
      </c>
      <c r="C26" s="17"/>
      <c r="D26" s="132">
        <v>35</v>
      </c>
    </row>
    <row r="27" spans="1:5" ht="48" x14ac:dyDescent="0.2">
      <c r="A27" s="18" t="s">
        <v>329</v>
      </c>
      <c r="B27" s="19" t="s">
        <v>330</v>
      </c>
      <c r="D27" s="132">
        <v>36</v>
      </c>
    </row>
    <row r="28" spans="1:5" ht="48" x14ac:dyDescent="0.2">
      <c r="A28" s="18" t="s">
        <v>167</v>
      </c>
      <c r="B28" s="19" t="s">
        <v>331</v>
      </c>
      <c r="D28" s="132">
        <v>37</v>
      </c>
    </row>
    <row r="29" spans="1:5" ht="24" x14ac:dyDescent="0.2">
      <c r="A29" s="18" t="s">
        <v>168</v>
      </c>
      <c r="B29" s="19" t="s">
        <v>332</v>
      </c>
      <c r="C29" s="21"/>
      <c r="D29" s="132">
        <v>38</v>
      </c>
    </row>
    <row r="30" spans="1:5" ht="48" x14ac:dyDescent="0.2">
      <c r="A30" s="18" t="s">
        <v>169</v>
      </c>
      <c r="B30" s="19" t="s">
        <v>333</v>
      </c>
      <c r="D30" s="132">
        <v>38</v>
      </c>
    </row>
    <row r="31" spans="1:5" ht="108" x14ac:dyDescent="0.2">
      <c r="A31" s="18" t="s">
        <v>130</v>
      </c>
      <c r="B31" s="19" t="s">
        <v>334</v>
      </c>
      <c r="D31" s="132">
        <v>39</v>
      </c>
    </row>
    <row r="32" spans="1:5" x14ac:dyDescent="0.2">
      <c r="A32" s="18" t="s">
        <v>170</v>
      </c>
      <c r="B32" s="19" t="s">
        <v>335</v>
      </c>
      <c r="D32" s="132">
        <v>44</v>
      </c>
    </row>
    <row r="33" spans="1:4" ht="120" x14ac:dyDescent="0.2">
      <c r="A33" s="18" t="s">
        <v>171</v>
      </c>
      <c r="B33" s="19" t="s">
        <v>336</v>
      </c>
      <c r="D33" s="132">
        <v>45</v>
      </c>
    </row>
    <row r="34" spans="1:4" ht="24" x14ac:dyDescent="0.2">
      <c r="A34" s="18" t="s">
        <v>172</v>
      </c>
      <c r="B34" s="19" t="s">
        <v>337</v>
      </c>
      <c r="D34" s="132">
        <v>49</v>
      </c>
    </row>
    <row r="35" spans="1:4" s="21" customFormat="1" x14ac:dyDescent="0.2">
      <c r="A35" s="18" t="s">
        <v>173</v>
      </c>
      <c r="B35" s="19" t="s">
        <v>338</v>
      </c>
      <c r="C35" s="17"/>
      <c r="D35" s="132">
        <v>49</v>
      </c>
    </row>
    <row r="36" spans="1:4" ht="24" x14ac:dyDescent="0.2">
      <c r="A36" s="18" t="s">
        <v>174</v>
      </c>
      <c r="B36" s="19" t="s">
        <v>339</v>
      </c>
      <c r="D36" s="132">
        <v>56</v>
      </c>
    </row>
    <row r="37" spans="1:4" ht="24" x14ac:dyDescent="0.2">
      <c r="A37" s="18" t="s">
        <v>175</v>
      </c>
      <c r="B37" s="19" t="s">
        <v>340</v>
      </c>
      <c r="D37" s="132">
        <v>57</v>
      </c>
    </row>
    <row r="38" spans="1:4" x14ac:dyDescent="0.2">
      <c r="A38" s="18" t="s">
        <v>176</v>
      </c>
      <c r="B38" s="19" t="s">
        <v>341</v>
      </c>
      <c r="D38" s="132">
        <v>58</v>
      </c>
    </row>
    <row r="39" spans="1:4" ht="48" x14ac:dyDescent="0.2">
      <c r="A39" s="18" t="s">
        <v>177</v>
      </c>
      <c r="B39" s="19" t="s">
        <v>342</v>
      </c>
      <c r="C39" s="20"/>
      <c r="D39" s="132">
        <v>62</v>
      </c>
    </row>
    <row r="40" spans="1:4" ht="288" x14ac:dyDescent="0.2">
      <c r="A40" s="18" t="s">
        <v>178</v>
      </c>
      <c r="B40" s="19" t="s">
        <v>343</v>
      </c>
      <c r="D40" s="132">
        <v>63</v>
      </c>
    </row>
    <row r="41" spans="1:4" ht="228" x14ac:dyDescent="0.2">
      <c r="A41" s="18" t="s">
        <v>179</v>
      </c>
      <c r="B41" s="19" t="s">
        <v>344</v>
      </c>
      <c r="D41" s="132">
        <v>65</v>
      </c>
    </row>
    <row r="42" spans="1:4" ht="48" x14ac:dyDescent="0.2">
      <c r="A42" s="190" t="s">
        <v>180</v>
      </c>
      <c r="B42" s="191" t="s">
        <v>345</v>
      </c>
      <c r="D42" s="132"/>
    </row>
    <row r="43" spans="1:4" ht="24" x14ac:dyDescent="0.2">
      <c r="A43" s="18" t="s">
        <v>181</v>
      </c>
      <c r="B43" s="19" t="s">
        <v>346</v>
      </c>
      <c r="D43" s="132">
        <v>65</v>
      </c>
    </row>
    <row r="44" spans="1:4" ht="24" x14ac:dyDescent="0.2">
      <c r="A44" s="18" t="s">
        <v>182</v>
      </c>
      <c r="B44" s="19" t="s">
        <v>347</v>
      </c>
      <c r="D44" s="132" t="s">
        <v>348</v>
      </c>
    </row>
    <row r="45" spans="1:4" x14ac:dyDescent="0.2">
      <c r="A45" s="18" t="s">
        <v>183</v>
      </c>
      <c r="B45" s="19" t="s">
        <v>349</v>
      </c>
      <c r="D45" s="132" t="s">
        <v>350</v>
      </c>
    </row>
    <row r="46" spans="1:4" ht="36" x14ac:dyDescent="0.2">
      <c r="A46" s="18" t="s">
        <v>184</v>
      </c>
      <c r="B46" s="19" t="s">
        <v>351</v>
      </c>
      <c r="D46" s="132" t="s">
        <v>352</v>
      </c>
    </row>
    <row r="47" spans="1:4" ht="24" x14ac:dyDescent="0.2">
      <c r="A47" s="18" t="s">
        <v>185</v>
      </c>
      <c r="B47" s="19" t="s">
        <v>353</v>
      </c>
      <c r="D47" s="132" t="s">
        <v>354</v>
      </c>
    </row>
    <row r="48" spans="1:4" ht="36" x14ac:dyDescent="0.2">
      <c r="A48" s="18" t="s">
        <v>186</v>
      </c>
      <c r="B48" s="19" t="s">
        <v>355</v>
      </c>
      <c r="D48" s="132" t="s">
        <v>356</v>
      </c>
    </row>
    <row r="49" spans="1:4" ht="84" x14ac:dyDescent="0.2">
      <c r="A49" s="18" t="s">
        <v>187</v>
      </c>
      <c r="B49" s="19" t="s">
        <v>357</v>
      </c>
      <c r="D49" s="132" t="s">
        <v>358</v>
      </c>
    </row>
    <row r="50" spans="1:4" ht="72" x14ac:dyDescent="0.2">
      <c r="A50" s="18" t="s">
        <v>188</v>
      </c>
      <c r="B50" s="19" t="s">
        <v>359</v>
      </c>
      <c r="D50" s="132" t="s">
        <v>360</v>
      </c>
    </row>
    <row r="51" spans="1:4" ht="84" x14ac:dyDescent="0.2">
      <c r="A51" s="18" t="s">
        <v>189</v>
      </c>
      <c r="B51" s="19" t="s">
        <v>361</v>
      </c>
      <c r="D51" s="132" t="s">
        <v>362</v>
      </c>
    </row>
    <row r="52" spans="1:4" ht="24" x14ac:dyDescent="0.2">
      <c r="A52" s="18" t="s">
        <v>190</v>
      </c>
      <c r="B52" s="19" t="s">
        <v>363</v>
      </c>
      <c r="D52" s="132"/>
    </row>
    <row r="53" spans="1:4" ht="36" x14ac:dyDescent="0.2">
      <c r="A53" s="18" t="s">
        <v>191</v>
      </c>
      <c r="B53" s="19" t="s">
        <v>364</v>
      </c>
      <c r="D53" s="132"/>
    </row>
    <row r="54" spans="1:4" ht="72" x14ac:dyDescent="0.2">
      <c r="A54" s="18" t="s">
        <v>192</v>
      </c>
      <c r="B54" s="19" t="s">
        <v>365</v>
      </c>
      <c r="D54" s="132"/>
    </row>
    <row r="55" spans="1:4" ht="72" x14ac:dyDescent="0.2">
      <c r="A55" s="18" t="s">
        <v>193</v>
      </c>
      <c r="B55" s="19" t="s">
        <v>366</v>
      </c>
      <c r="D55" s="132"/>
    </row>
    <row r="56" spans="1:4" ht="36" x14ac:dyDescent="0.2">
      <c r="A56" s="18" t="s">
        <v>194</v>
      </c>
      <c r="B56" s="19" t="s">
        <v>367</v>
      </c>
      <c r="D56" s="132"/>
    </row>
    <row r="57" spans="1:4" ht="36" x14ac:dyDescent="0.2">
      <c r="A57" s="18" t="s">
        <v>195</v>
      </c>
      <c r="B57" s="19" t="s">
        <v>368</v>
      </c>
      <c r="D57" s="132"/>
    </row>
    <row r="58" spans="1:4" ht="24" x14ac:dyDescent="0.2">
      <c r="A58" s="18" t="s">
        <v>196</v>
      </c>
      <c r="B58" s="19" t="s">
        <v>369</v>
      </c>
      <c r="D58" s="132"/>
    </row>
    <row r="59" spans="1:4" ht="36" x14ac:dyDescent="0.2">
      <c r="A59" s="18" t="s">
        <v>197</v>
      </c>
      <c r="B59" s="19" t="s">
        <v>370</v>
      </c>
      <c r="D59" s="132"/>
    </row>
    <row r="60" spans="1:4" ht="36" x14ac:dyDescent="0.2">
      <c r="A60" s="18" t="s">
        <v>198</v>
      </c>
      <c r="B60" s="19" t="s">
        <v>371</v>
      </c>
      <c r="D60" s="132"/>
    </row>
    <row r="61" spans="1:4" ht="36" x14ac:dyDescent="0.2">
      <c r="A61" s="18" t="s">
        <v>199</v>
      </c>
      <c r="B61" s="19" t="s">
        <v>372</v>
      </c>
      <c r="D61" s="132"/>
    </row>
    <row r="62" spans="1:4" x14ac:dyDescent="0.2">
      <c r="A62" s="18" t="s">
        <v>200</v>
      </c>
      <c r="B62" s="19" t="s">
        <v>373</v>
      </c>
      <c r="D62" s="132"/>
    </row>
    <row r="63" spans="1:4" ht="36" x14ac:dyDescent="0.2">
      <c r="A63" s="18" t="s">
        <v>201</v>
      </c>
      <c r="B63" s="19" t="s">
        <v>374</v>
      </c>
      <c r="D63" s="132"/>
    </row>
    <row r="64" spans="1:4" ht="24" x14ac:dyDescent="0.2">
      <c r="A64" s="18" t="s">
        <v>202</v>
      </c>
      <c r="B64" s="19" t="s">
        <v>375</v>
      </c>
      <c r="D64" s="132"/>
    </row>
    <row r="65" spans="1:4" ht="36" x14ac:dyDescent="0.2">
      <c r="A65" s="18" t="s">
        <v>203</v>
      </c>
      <c r="B65" s="19" t="s">
        <v>376</v>
      </c>
      <c r="D65" s="132"/>
    </row>
    <row r="66" spans="1:4" ht="60" x14ac:dyDescent="0.2">
      <c r="A66" s="18" t="s">
        <v>204</v>
      </c>
      <c r="B66" s="19" t="s">
        <v>377</v>
      </c>
      <c r="D66" s="132"/>
    </row>
    <row r="67" spans="1:4" ht="24" x14ac:dyDescent="0.2">
      <c r="A67" s="18" t="s">
        <v>205</v>
      </c>
      <c r="B67" s="19" t="s">
        <v>378</v>
      </c>
      <c r="D67" s="132"/>
    </row>
    <row r="68" spans="1:4" ht="72" x14ac:dyDescent="0.2">
      <c r="A68" s="18" t="s">
        <v>206</v>
      </c>
      <c r="B68" s="19" t="s">
        <v>379</v>
      </c>
      <c r="D68" s="132"/>
    </row>
    <row r="69" spans="1:4" ht="36" x14ac:dyDescent="0.2">
      <c r="A69" s="18" t="s">
        <v>207</v>
      </c>
      <c r="B69" s="19" t="s">
        <v>380</v>
      </c>
      <c r="D69" s="132"/>
    </row>
    <row r="70" spans="1:4" x14ac:dyDescent="0.2">
      <c r="A70" s="18" t="s">
        <v>208</v>
      </c>
      <c r="B70" s="19" t="s">
        <v>381</v>
      </c>
      <c r="D70" s="132"/>
    </row>
    <row r="71" spans="1:4" ht="84" x14ac:dyDescent="0.2">
      <c r="A71" s="18" t="s">
        <v>209</v>
      </c>
      <c r="B71" s="19" t="s">
        <v>382</v>
      </c>
      <c r="D71" s="132"/>
    </row>
    <row r="72" spans="1:4" s="22" customFormat="1" ht="24" x14ac:dyDescent="0.2">
      <c r="A72" s="18" t="s">
        <v>210</v>
      </c>
      <c r="B72" s="19" t="s">
        <v>383</v>
      </c>
      <c r="C72" s="17"/>
      <c r="D72" s="132"/>
    </row>
    <row r="73" spans="1:4" x14ac:dyDescent="0.2">
      <c r="A73" s="18" t="s">
        <v>211</v>
      </c>
      <c r="B73" s="19" t="s">
        <v>384</v>
      </c>
      <c r="D73" s="132"/>
    </row>
    <row r="74" spans="1:4" ht="24" x14ac:dyDescent="0.2">
      <c r="A74" s="18" t="s">
        <v>212</v>
      </c>
      <c r="B74" s="19" t="s">
        <v>385</v>
      </c>
      <c r="D74" s="132"/>
    </row>
    <row r="75" spans="1:4" ht="24" x14ac:dyDescent="0.2">
      <c r="A75" s="18" t="s">
        <v>213</v>
      </c>
      <c r="B75" s="19" t="s">
        <v>386</v>
      </c>
      <c r="D75" s="132"/>
    </row>
    <row r="76" spans="1:4" ht="180" x14ac:dyDescent="0.2">
      <c r="A76" s="18" t="s">
        <v>214</v>
      </c>
      <c r="B76" s="19" t="s">
        <v>387</v>
      </c>
      <c r="D76" s="132"/>
    </row>
    <row r="77" spans="1:4" ht="24" x14ac:dyDescent="0.2">
      <c r="A77" s="18" t="s">
        <v>215</v>
      </c>
      <c r="B77" s="19" t="s">
        <v>388</v>
      </c>
      <c r="D77" s="132"/>
    </row>
    <row r="78" spans="1:4" x14ac:dyDescent="0.2">
      <c r="A78" s="18" t="s">
        <v>216</v>
      </c>
      <c r="B78" s="19" t="s">
        <v>389</v>
      </c>
      <c r="D78" s="132"/>
    </row>
    <row r="79" spans="1:4" ht="48" x14ac:dyDescent="0.2">
      <c r="A79" s="18" t="s">
        <v>217</v>
      </c>
      <c r="B79" s="19" t="s">
        <v>390</v>
      </c>
      <c r="D79" s="132"/>
    </row>
    <row r="80" spans="1:4" ht="60" x14ac:dyDescent="0.2">
      <c r="A80" s="18" t="s">
        <v>218</v>
      </c>
      <c r="B80" s="19" t="s">
        <v>391</v>
      </c>
      <c r="C80" s="22"/>
      <c r="D80" s="132"/>
    </row>
    <row r="81" spans="1:4" ht="24" x14ac:dyDescent="0.2">
      <c r="A81" s="18" t="s">
        <v>219</v>
      </c>
      <c r="B81" s="19" t="s">
        <v>392</v>
      </c>
      <c r="D81" s="132"/>
    </row>
    <row r="82" spans="1:4" ht="24" x14ac:dyDescent="0.2">
      <c r="A82" s="18" t="s">
        <v>220</v>
      </c>
      <c r="B82" s="19" t="s">
        <v>393</v>
      </c>
      <c r="D82" s="132"/>
    </row>
    <row r="83" spans="1:4" ht="108" x14ac:dyDescent="0.2">
      <c r="A83" s="18" t="s">
        <v>221</v>
      </c>
      <c r="B83" s="19" t="s">
        <v>394</v>
      </c>
      <c r="D83" s="132"/>
    </row>
    <row r="84" spans="1:4" ht="24" x14ac:dyDescent="0.2">
      <c r="A84" s="18" t="s">
        <v>222</v>
      </c>
      <c r="B84" s="19" t="s">
        <v>395</v>
      </c>
      <c r="D84" s="132"/>
    </row>
    <row r="85" spans="1:4" x14ac:dyDescent="0.2">
      <c r="A85" s="18" t="s">
        <v>223</v>
      </c>
      <c r="B85" s="19" t="s">
        <v>396</v>
      </c>
      <c r="D85" s="132"/>
    </row>
    <row r="86" spans="1:4" ht="24" x14ac:dyDescent="0.2">
      <c r="A86" s="18" t="s">
        <v>224</v>
      </c>
      <c r="B86" s="19" t="s">
        <v>397</v>
      </c>
      <c r="D86" s="132"/>
    </row>
    <row r="87" spans="1:4" ht="24" x14ac:dyDescent="0.2">
      <c r="A87" s="18" t="s">
        <v>225</v>
      </c>
      <c r="B87" s="19" t="s">
        <v>398</v>
      </c>
      <c r="D87" s="132"/>
    </row>
    <row r="88" spans="1:4" ht="24" x14ac:dyDescent="0.2">
      <c r="A88" s="18" t="s">
        <v>226</v>
      </c>
      <c r="B88" s="19" t="s">
        <v>399</v>
      </c>
      <c r="D88" s="156"/>
    </row>
    <row r="97" ht="25.5" customHeight="1" x14ac:dyDescent="0.2"/>
    <row r="100" ht="25.5" customHeight="1" x14ac:dyDescent="0.2"/>
    <row r="110" ht="25.5" customHeight="1" x14ac:dyDescent="0.2"/>
    <row r="120" ht="25.5" customHeight="1" x14ac:dyDescent="0.2"/>
    <row r="122" ht="25.5" customHeight="1" x14ac:dyDescent="0.2"/>
    <row r="132" ht="25.5" customHeight="1" x14ac:dyDescent="0.2"/>
    <row r="135" ht="25.5" customHeight="1" x14ac:dyDescent="0.2"/>
    <row r="138" ht="12.75" customHeight="1" x14ac:dyDescent="0.2"/>
    <row r="141" ht="38.25" customHeight="1" x14ac:dyDescent="0.2"/>
    <row r="143" ht="12.75" customHeight="1" x14ac:dyDescent="0.2"/>
    <row r="151" ht="25.5" customHeight="1" x14ac:dyDescent="0.2"/>
    <row r="157" ht="25.5" customHeight="1" x14ac:dyDescent="0.2"/>
    <row r="162" ht="25.5" customHeight="1" x14ac:dyDescent="0.2"/>
    <row r="166" ht="25.5" customHeight="1" x14ac:dyDescent="0.2"/>
    <row r="169" ht="25.5" customHeight="1" x14ac:dyDescent="0.2"/>
    <row r="182" ht="25.5" customHeight="1" x14ac:dyDescent="0.2"/>
    <row r="186" ht="25.5" customHeight="1" x14ac:dyDescent="0.2"/>
    <row r="192" ht="12.75" customHeight="1" x14ac:dyDescent="0.2"/>
    <row r="198" ht="12.75" customHeight="1" x14ac:dyDescent="0.2"/>
    <row r="202" ht="12.75" customHeight="1" x14ac:dyDescent="0.2"/>
    <row r="210" ht="12.75" customHeight="1" x14ac:dyDescent="0.2"/>
    <row r="221" ht="25.5" customHeight="1" x14ac:dyDescent="0.2"/>
    <row r="224" ht="12.75" customHeight="1" x14ac:dyDescent="0.2"/>
    <row r="232" ht="25.5" customHeight="1" x14ac:dyDescent="0.2"/>
    <row r="242" ht="12.75" customHeight="1" x14ac:dyDescent="0.2"/>
    <row r="251" ht="12.75" customHeight="1" x14ac:dyDescent="0.2"/>
    <row r="258" ht="12.75" customHeight="1" x14ac:dyDescent="0.2"/>
    <row r="267" ht="25.5" customHeight="1" x14ac:dyDescent="0.2"/>
    <row r="276" ht="25.5" customHeight="1" x14ac:dyDescent="0.2"/>
    <row r="287" ht="12.75" customHeight="1" x14ac:dyDescent="0.2"/>
    <row r="298" ht="12.75" customHeight="1" x14ac:dyDescent="0.2"/>
    <row r="303" ht="30" customHeight="1" x14ac:dyDescent="0.2"/>
    <row r="310" ht="30" customHeight="1" x14ac:dyDescent="0.2"/>
    <row r="313" ht="25.5" customHeight="1" x14ac:dyDescent="0.2"/>
    <row r="324" ht="25.5" customHeight="1" x14ac:dyDescent="0.2"/>
    <row r="335" ht="12.75" customHeight="1" x14ac:dyDescent="0.2"/>
    <row r="342" ht="12.75" customHeight="1" x14ac:dyDescent="0.2"/>
    <row r="351" ht="12.75" customHeight="1" x14ac:dyDescent="0.2"/>
    <row r="355" ht="12.75" customHeight="1" x14ac:dyDescent="0.2"/>
    <row r="359" ht="25.5" customHeight="1" x14ac:dyDescent="0.2"/>
    <row r="362" ht="12.75" customHeight="1" x14ac:dyDescent="0.2"/>
    <row r="368" ht="25.5" customHeight="1" x14ac:dyDescent="0.2"/>
    <row r="378" ht="25.5" customHeight="1" x14ac:dyDescent="0.2"/>
    <row r="389" ht="12.75" customHeight="1" x14ac:dyDescent="0.2"/>
    <row r="394" ht="12.75" customHeight="1" x14ac:dyDescent="0.2"/>
    <row r="397" ht="12.75" customHeight="1" x14ac:dyDescent="0.2"/>
    <row r="406" ht="25.5" customHeight="1" x14ac:dyDescent="0.2"/>
    <row r="417" ht="25.5" customHeight="1" x14ac:dyDescent="0.2"/>
    <row r="428" ht="12.75" customHeight="1" x14ac:dyDescent="0.2"/>
    <row r="432" ht="12.75" customHeight="1" x14ac:dyDescent="0.2"/>
    <row r="436" ht="12.75" customHeight="1" x14ac:dyDescent="0.2"/>
    <row r="445" ht="12.75" customHeight="1" x14ac:dyDescent="0.2"/>
    <row r="452" ht="25.5" customHeight="1" x14ac:dyDescent="0.2"/>
    <row r="461" ht="12.75" customHeight="1" x14ac:dyDescent="0.2"/>
    <row r="465" ht="12.75" customHeight="1" x14ac:dyDescent="0.2"/>
    <row r="469" ht="12.75" customHeight="1" x14ac:dyDescent="0.2"/>
    <row r="476" ht="12.75" customHeight="1" x14ac:dyDescent="0.2"/>
    <row r="480" ht="12.75" customHeight="1" x14ac:dyDescent="0.2"/>
    <row r="486" ht="25.5" customHeight="1" x14ac:dyDescent="0.2"/>
    <row r="491" ht="12.75" customHeight="1" x14ac:dyDescent="0.2"/>
    <row r="496" ht="12.75" customHeight="1" x14ac:dyDescent="0.2"/>
    <row r="500" ht="12.75" customHeight="1" x14ac:dyDescent="0.2"/>
    <row r="504" ht="25.5" customHeight="1" x14ac:dyDescent="0.2"/>
    <row r="513" ht="25.5" customHeight="1" x14ac:dyDescent="0.2"/>
    <row r="522" ht="25.5" customHeight="1" x14ac:dyDescent="0.2"/>
    <row r="533" ht="25.5" customHeight="1" x14ac:dyDescent="0.2"/>
    <row r="536" ht="12.75" customHeight="1" x14ac:dyDescent="0.2"/>
    <row r="540" ht="25.5" customHeight="1" x14ac:dyDescent="0.2"/>
    <row r="543" ht="12.75" customHeight="1" x14ac:dyDescent="0.2"/>
    <row r="548" ht="12.75" customHeight="1" x14ac:dyDescent="0.2"/>
    <row r="560" ht="12.75" customHeight="1" x14ac:dyDescent="0.2"/>
    <row r="566" ht="12.75" customHeight="1" x14ac:dyDescent="0.2"/>
    <row r="570" ht="12.75" customHeight="1" x14ac:dyDescent="0.2"/>
    <row r="575" ht="12.75" customHeight="1" x14ac:dyDescent="0.2"/>
    <row r="577" ht="12.75" customHeight="1" x14ac:dyDescent="0.2"/>
    <row r="583" ht="12.75" customHeight="1" x14ac:dyDescent="0.2"/>
    <row r="587" ht="15" customHeight="1" x14ac:dyDescent="0.2"/>
    <row r="591" ht="12.75" customHeight="1" x14ac:dyDescent="0.2"/>
    <row r="594" ht="13.5" customHeight="1" x14ac:dyDescent="0.2"/>
  </sheetData>
  <sheetProtection formatCells="0" formatColumns="0" formatRows="0" sort="0" autoFilter="0" pivotTables="0"/>
  <autoFilter ref="A4:B88" xr:uid="{00000000-0009-0000-0000-000006000000}">
    <sortState xmlns:xlrd2="http://schemas.microsoft.com/office/spreadsheetml/2017/richdata2" ref="A5:C87">
      <sortCondition ref="A4:A87"/>
    </sortState>
  </autoFilter>
  <customSheetViews>
    <customSheetView guid="{A0DEC7DD-1D4C-45C3-955D-DFB5830A85FA}" fitToPage="1" showAutoFilter="1" hiddenColumns="1">
      <pane ySplit="4" topLeftCell="A5" activePane="bottomLeft" state="frozen"/>
      <selection pane="bottomLeft" activeCell="B5" sqref="B5"/>
      <pageMargins left="0" right="0" top="0" bottom="0" header="0" footer="0"/>
      <pageSetup paperSize="9" scale="59" fitToHeight="4" orientation="portrait" r:id="rId1"/>
      <autoFilter ref="A4:E86" xr:uid="{5E1F6E66-0FC6-4820-BFF0-DA60B6A31214}">
        <sortState xmlns:xlrd2="http://schemas.microsoft.com/office/spreadsheetml/2017/richdata2" ref="A5:E86">
          <sortCondition ref="E4:E86"/>
        </sortState>
      </autoFilter>
    </customSheetView>
    <customSheetView guid="{F5E44F79-59BF-44B0-B33B-6A3ABA7E0CD8}" fitToPage="1" showAutoFilter="1" hiddenColumns="1">
      <pane ySplit="4" topLeftCell="A5" activePane="bottomLeft" state="frozen"/>
      <selection pane="bottomLeft" activeCell="B5" sqref="B5"/>
      <pageMargins left="0" right="0" top="0" bottom="0" header="0" footer="0"/>
      <pageSetup paperSize="9" scale="59" fitToHeight="4" orientation="portrait" r:id="rId2"/>
      <autoFilter ref="A4:E86" xr:uid="{B95AAA03-1C62-4C0C-A12F-BF0614592F44}">
        <sortState xmlns:xlrd2="http://schemas.microsoft.com/office/spreadsheetml/2017/richdata2" ref="A5:E86">
          <sortCondition ref="E4:E86"/>
        </sortState>
      </autoFilter>
    </customSheetView>
  </customSheetViews>
  <mergeCells count="1">
    <mergeCell ref="A1:B1"/>
  </mergeCells>
  <pageMargins left="0.23622047244094491" right="0.23622047244094491" top="0.15748031496062992" bottom="0.15748031496062992" header="0.31496062992125984" footer="0.31496062992125984"/>
  <pageSetup paperSize="9" scale="59" fitToHeight="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INDEX &amp; Instructions</vt:lpstr>
      <vt:lpstr>1. EXEC RISK SUMMARY</vt:lpstr>
      <vt:lpstr>2. Approval &amp; Revision history</vt:lpstr>
      <vt:lpstr>3. SiD RISK REGISTER</vt:lpstr>
      <vt:lpstr>SiP RISK REGISTER</vt:lpstr>
      <vt:lpstr>Risk Assessment Criteria</vt:lpstr>
      <vt:lpstr>Water Corporation Guidewords</vt:lpstr>
      <vt:lpstr>'2. Approval &amp; Revision history'!_Toc418666554</vt:lpstr>
      <vt:lpstr>'1. EXEC RISK SUMMARY'!Print_Area</vt:lpstr>
      <vt:lpstr>'2. Approval &amp; Revision history'!Print_Area</vt:lpstr>
      <vt:lpstr>'3. SiD RISK REGISTER'!Print_Area</vt:lpstr>
      <vt:lpstr>'INDEX &amp; Instructions'!Print_Area</vt:lpstr>
      <vt:lpstr>'Risk Assessment Criteria'!Print_Area</vt:lpstr>
      <vt:lpstr>'SiP RISK REGISTER'!Print_Area</vt:lpstr>
      <vt:lpstr>'Water Corporation Guidewords'!Print_Area</vt:lpstr>
      <vt:lpstr>'3. SiD RISK REGISTER'!Print_Titles</vt:lpstr>
      <vt:lpstr>'SiP RISK REGISTER'!Print_Titles</vt:lpstr>
      <vt:lpstr>'Water Corporation Guidewords'!Print_Titles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Workshop</dc:title>
  <dc:subject/>
  <dc:creator>Vincent Pilot</dc:creator>
  <cp:keywords/>
  <dc:description/>
  <cp:lastModifiedBy>Izzie Bowles</cp:lastModifiedBy>
  <cp:revision/>
  <dcterms:created xsi:type="dcterms:W3CDTF">2015-02-16T10:25:54Z</dcterms:created>
  <dcterms:modified xsi:type="dcterms:W3CDTF">2024-01-22T07:25:22Z</dcterms:modified>
  <cp:category/>
  <cp:contentStatus/>
</cp:coreProperties>
</file>